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661\#\Snížení EN - nem Broumov A+B+C\PD+AD\2020-02-17 PD pro ZD\Př. č. 5 - Soupis prací, dodávek a služeb\"/>
    </mc:Choice>
  </mc:AlternateContent>
  <bookViews>
    <workbookView xWindow="0" yWindow="0" windowWidth="23040" windowHeight="9960"/>
  </bookViews>
  <sheets>
    <sheet name="Rekapitulace stavby" sheetId="1" r:id="rId1"/>
    <sheet name="01 - ONN BROUMOV-SNÍŽENÍ ..." sheetId="2" r:id="rId2"/>
    <sheet name="02 - ONN BROUMOV- SNÍŽENÍ..." sheetId="3" r:id="rId3"/>
    <sheet name="Pokyny pro vyplnění" sheetId="4" r:id="rId4"/>
  </sheets>
  <definedNames>
    <definedName name="_xlnm._FilterDatabase" localSheetId="1" hidden="1">'01 - ONN BROUMOV-SNÍŽENÍ ...'!$C$100:$K$1146</definedName>
    <definedName name="_xlnm._FilterDatabase" localSheetId="2" hidden="1">'02 - ONN BROUMOV- SNÍŽENÍ...'!$C$81:$K$94</definedName>
    <definedName name="_xlnm.Print_Titles" localSheetId="1">'01 - ONN BROUMOV-SNÍŽENÍ ...'!$100:$100</definedName>
    <definedName name="_xlnm.Print_Titles" localSheetId="2">'02 - ONN BROUMOV- SNÍŽENÍ...'!$81:$81</definedName>
    <definedName name="_xlnm.Print_Titles" localSheetId="0">'Rekapitulace stavby'!$52:$52</definedName>
    <definedName name="_xlnm.Print_Area" localSheetId="1">'01 - ONN BROUMOV-SNÍŽENÍ ...'!$C$4:$J$39,'01 - ONN BROUMOV-SNÍŽENÍ ...'!$C$45:$J$82,'01 - ONN BROUMOV-SNÍŽENÍ ...'!$C$88:$K$1146</definedName>
    <definedName name="_xlnm.Print_Area" localSheetId="2">'02 - ONN BROUMOV- SNÍŽENÍ...'!$C$4:$J$39,'02 - ONN BROUMOV- SNÍŽENÍ...'!$C$45:$J$63,'02 - ONN BROUMOV- SNÍŽENÍ...'!$C$69:$K$94</definedName>
    <definedName name="_xlnm.Print_Area" localSheetId="3">'Pokyny pro vyplnění'!$B$2:$K$71,'Pokyny pro vyplnění'!$B$74:$K$118,'Pokyny pro vyplnění'!$B$121:$K$190,'Pokyny pro vyplnění'!$B$198:$K$218</definedName>
    <definedName name="_xlnm.Print_Area" localSheetId="0">'Rekapitulace stavby'!$D$4:$AO$36,'Rekapitulace stavby'!$C$42:$AQ$57</definedName>
  </definedNames>
  <calcPr calcId="152511"/>
</workbook>
</file>

<file path=xl/calcChain.xml><?xml version="1.0" encoding="utf-8"?>
<calcChain xmlns="http://schemas.openxmlformats.org/spreadsheetml/2006/main">
  <c r="J37" i="3" l="1"/>
  <c r="J36" i="3"/>
  <c r="AY56" i="1"/>
  <c r="J35" i="3"/>
  <c r="AX56" i="1"/>
  <c r="BI94" i="3"/>
  <c r="BH94" i="3"/>
  <c r="BG94" i="3"/>
  <c r="BF94" i="3"/>
  <c r="T94" i="3"/>
  <c r="R94" i="3"/>
  <c r="P94" i="3"/>
  <c r="BK94" i="3"/>
  <c r="J94" i="3"/>
  <c r="BE94" i="3" s="1"/>
  <c r="BI93" i="3"/>
  <c r="BH93" i="3"/>
  <c r="BG93" i="3"/>
  <c r="BF93" i="3"/>
  <c r="T93" i="3"/>
  <c r="R93" i="3"/>
  <c r="P93" i="3"/>
  <c r="BK93" i="3"/>
  <c r="J93" i="3"/>
  <c r="BE93" i="3"/>
  <c r="BI92" i="3"/>
  <c r="BH92" i="3"/>
  <c r="BG92" i="3"/>
  <c r="BF92" i="3"/>
  <c r="T92" i="3"/>
  <c r="R92" i="3"/>
  <c r="P92" i="3"/>
  <c r="BK92" i="3"/>
  <c r="J92" i="3"/>
  <c r="BE92" i="3"/>
  <c r="BI91" i="3"/>
  <c r="BH91" i="3"/>
  <c r="BG91" i="3"/>
  <c r="BF91" i="3"/>
  <c r="T91" i="3"/>
  <c r="R91" i="3"/>
  <c r="P91" i="3"/>
  <c r="BK91" i="3"/>
  <c r="J91" i="3"/>
  <c r="BE91" i="3"/>
  <c r="BI90" i="3"/>
  <c r="BH90" i="3"/>
  <c r="BG90" i="3"/>
  <c r="BF90" i="3"/>
  <c r="T90" i="3"/>
  <c r="R90" i="3"/>
  <c r="P90" i="3"/>
  <c r="P86" i="3" s="1"/>
  <c r="BK90" i="3"/>
  <c r="BK86" i="3" s="1"/>
  <c r="J90" i="3"/>
  <c r="BE90" i="3"/>
  <c r="BI89" i="3"/>
  <c r="F37" i="3" s="1"/>
  <c r="BD56" i="1" s="1"/>
  <c r="BH89" i="3"/>
  <c r="BG89" i="3"/>
  <c r="BF89" i="3"/>
  <c r="T89" i="3"/>
  <c r="T86" i="3" s="1"/>
  <c r="R89" i="3"/>
  <c r="R86" i="3" s="1"/>
  <c r="P89" i="3"/>
  <c r="BK89" i="3"/>
  <c r="J89" i="3"/>
  <c r="BE89" i="3"/>
  <c r="BI87" i="3"/>
  <c r="BH87" i="3"/>
  <c r="BG87" i="3"/>
  <c r="F35" i="3" s="1"/>
  <c r="BB56" i="1" s="1"/>
  <c r="BF87" i="3"/>
  <c r="J34" i="3" s="1"/>
  <c r="AW56" i="1" s="1"/>
  <c r="T87" i="3"/>
  <c r="R87" i="3"/>
  <c r="P87" i="3"/>
  <c r="BK87" i="3"/>
  <c r="J87" i="3"/>
  <c r="BE87" i="3"/>
  <c r="BI85" i="3"/>
  <c r="BH85" i="3"/>
  <c r="BG85" i="3"/>
  <c r="BF85" i="3"/>
  <c r="T85" i="3"/>
  <c r="T84" i="3"/>
  <c r="T83" i="3" s="1"/>
  <c r="T82" i="3" s="1"/>
  <c r="R85" i="3"/>
  <c r="R84" i="3"/>
  <c r="P85" i="3"/>
  <c r="P84" i="3"/>
  <c r="BK85" i="3"/>
  <c r="BK84" i="3" s="1"/>
  <c r="J84" i="3"/>
  <c r="J61" i="3" s="1"/>
  <c r="J85" i="3"/>
  <c r="BE85" i="3" s="1"/>
  <c r="J79" i="3"/>
  <c r="J78" i="3"/>
  <c r="F76" i="3"/>
  <c r="E74" i="3"/>
  <c r="J55" i="3"/>
  <c r="J54" i="3"/>
  <c r="F52" i="3"/>
  <c r="E50" i="3"/>
  <c r="J18" i="3"/>
  <c r="E18" i="3"/>
  <c r="J17" i="3"/>
  <c r="J15" i="3"/>
  <c r="E15" i="3"/>
  <c r="F78" i="3"/>
  <c r="F54" i="3"/>
  <c r="J14" i="3"/>
  <c r="J12" i="3"/>
  <c r="J76" i="3"/>
  <c r="J52" i="3"/>
  <c r="E7" i="3"/>
  <c r="E72" i="3" s="1"/>
  <c r="E48" i="3"/>
  <c r="J37" i="2"/>
  <c r="J36" i="2"/>
  <c r="AY55" i="1" s="1"/>
  <c r="J35" i="2"/>
  <c r="AX55" i="1"/>
  <c r="BI1145" i="2"/>
  <c r="BH1145" i="2"/>
  <c r="BG1145" i="2"/>
  <c r="BF1145" i="2"/>
  <c r="T1145" i="2"/>
  <c r="R1145" i="2"/>
  <c r="P1145" i="2"/>
  <c r="BK1145" i="2"/>
  <c r="BK1129" i="2" s="1"/>
  <c r="J1129" i="2" s="1"/>
  <c r="J81" i="2" s="1"/>
  <c r="J1145" i="2"/>
  <c r="BE1145" i="2" s="1"/>
  <c r="BI1138" i="2"/>
  <c r="BH1138" i="2"/>
  <c r="BG1138" i="2"/>
  <c r="BF1138" i="2"/>
  <c r="T1138" i="2"/>
  <c r="R1138" i="2"/>
  <c r="P1138" i="2"/>
  <c r="BK1138" i="2"/>
  <c r="J1138" i="2"/>
  <c r="BE1138" i="2"/>
  <c r="BI1135" i="2"/>
  <c r="BH1135" i="2"/>
  <c r="BG1135" i="2"/>
  <c r="BF1135" i="2"/>
  <c r="T1135" i="2"/>
  <c r="R1135" i="2"/>
  <c r="P1135" i="2"/>
  <c r="BK1135" i="2"/>
  <c r="J1135" i="2"/>
  <c r="BE1135" i="2" s="1"/>
  <c r="BI1132" i="2"/>
  <c r="BH1132" i="2"/>
  <c r="BG1132" i="2"/>
  <c r="BF1132" i="2"/>
  <c r="T1132" i="2"/>
  <c r="R1132" i="2"/>
  <c r="P1132" i="2"/>
  <c r="BK1132" i="2"/>
  <c r="J1132" i="2"/>
  <c r="BE1132" i="2"/>
  <c r="BI1130" i="2"/>
  <c r="BH1130" i="2"/>
  <c r="BG1130" i="2"/>
  <c r="BF1130" i="2"/>
  <c r="T1130" i="2"/>
  <c r="R1130" i="2"/>
  <c r="R1129" i="2" s="1"/>
  <c r="P1130" i="2"/>
  <c r="BK1130" i="2"/>
  <c r="J1130" i="2"/>
  <c r="BE1130" i="2"/>
  <c r="BI1127" i="2"/>
  <c r="BH1127" i="2"/>
  <c r="BG1127" i="2"/>
  <c r="BF1127" i="2"/>
  <c r="T1127" i="2"/>
  <c r="T1126" i="2" s="1"/>
  <c r="R1127" i="2"/>
  <c r="R1126" i="2"/>
  <c r="P1127" i="2"/>
  <c r="P1126" i="2" s="1"/>
  <c r="BK1127" i="2"/>
  <c r="BK1126" i="2"/>
  <c r="J1126" i="2"/>
  <c r="J80" i="2" s="1"/>
  <c r="J1127" i="2"/>
  <c r="BE1127" i="2"/>
  <c r="BI1124" i="2"/>
  <c r="BH1124" i="2"/>
  <c r="BG1124" i="2"/>
  <c r="BF1124" i="2"/>
  <c r="T1124" i="2"/>
  <c r="R1124" i="2"/>
  <c r="P1124" i="2"/>
  <c r="BK1124" i="2"/>
  <c r="J1124" i="2"/>
  <c r="BE1124" i="2" s="1"/>
  <c r="BI1102" i="2"/>
  <c r="BH1102" i="2"/>
  <c r="BG1102" i="2"/>
  <c r="BF1102" i="2"/>
  <c r="T1102" i="2"/>
  <c r="R1102" i="2"/>
  <c r="P1102" i="2"/>
  <c r="BK1102" i="2"/>
  <c r="J1102" i="2"/>
  <c r="BE1102" i="2" s="1"/>
  <c r="BI1098" i="2"/>
  <c r="BH1098" i="2"/>
  <c r="BG1098" i="2"/>
  <c r="BF1098" i="2"/>
  <c r="T1098" i="2"/>
  <c r="R1098" i="2"/>
  <c r="P1098" i="2"/>
  <c r="BK1098" i="2"/>
  <c r="J1098" i="2"/>
  <c r="BE1098" i="2" s="1"/>
  <c r="BI1092" i="2"/>
  <c r="BH1092" i="2"/>
  <c r="BG1092" i="2"/>
  <c r="BF1092" i="2"/>
  <c r="T1092" i="2"/>
  <c r="R1092" i="2"/>
  <c r="P1092" i="2"/>
  <c r="BK1092" i="2"/>
  <c r="J1092" i="2"/>
  <c r="BE1092" i="2"/>
  <c r="BI1090" i="2"/>
  <c r="BH1090" i="2"/>
  <c r="BG1090" i="2"/>
  <c r="BF1090" i="2"/>
  <c r="T1090" i="2"/>
  <c r="R1090" i="2"/>
  <c r="P1090" i="2"/>
  <c r="BK1090" i="2"/>
  <c r="J1090" i="2"/>
  <c r="BE1090" i="2" s="1"/>
  <c r="BI1084" i="2"/>
  <c r="BH1084" i="2"/>
  <c r="BG1084" i="2"/>
  <c r="BF1084" i="2"/>
  <c r="T1084" i="2"/>
  <c r="R1084" i="2"/>
  <c r="P1084" i="2"/>
  <c r="BK1084" i="2"/>
  <c r="J1084" i="2"/>
  <c r="BE1084" i="2"/>
  <c r="BI1082" i="2"/>
  <c r="BH1082" i="2"/>
  <c r="BG1082" i="2"/>
  <c r="BF1082" i="2"/>
  <c r="T1082" i="2"/>
  <c r="R1082" i="2"/>
  <c r="P1082" i="2"/>
  <c r="BK1082" i="2"/>
  <c r="J1082" i="2"/>
  <c r="BE1082" i="2" s="1"/>
  <c r="BI1079" i="2"/>
  <c r="BH1079" i="2"/>
  <c r="BG1079" i="2"/>
  <c r="BF1079" i="2"/>
  <c r="T1079" i="2"/>
  <c r="R1079" i="2"/>
  <c r="P1079" i="2"/>
  <c r="BK1079" i="2"/>
  <c r="J1079" i="2"/>
  <c r="BE1079" i="2"/>
  <c r="BI1078" i="2"/>
  <c r="BH1078" i="2"/>
  <c r="BG1078" i="2"/>
  <c r="BF1078" i="2"/>
  <c r="T1078" i="2"/>
  <c r="R1078" i="2"/>
  <c r="P1078" i="2"/>
  <c r="BK1078" i="2"/>
  <c r="J1078" i="2"/>
  <c r="BE1078" i="2" s="1"/>
  <c r="BI1076" i="2"/>
  <c r="BH1076" i="2"/>
  <c r="BG1076" i="2"/>
  <c r="BF1076" i="2"/>
  <c r="T1076" i="2"/>
  <c r="T1073" i="2" s="1"/>
  <c r="R1076" i="2"/>
  <c r="P1076" i="2"/>
  <c r="BK1076" i="2"/>
  <c r="J1076" i="2"/>
  <c r="BE1076" i="2" s="1"/>
  <c r="BI1075" i="2"/>
  <c r="BH1075" i="2"/>
  <c r="BG1075" i="2"/>
  <c r="BF1075" i="2"/>
  <c r="T1075" i="2"/>
  <c r="R1075" i="2"/>
  <c r="P1075" i="2"/>
  <c r="BK1075" i="2"/>
  <c r="J1075" i="2"/>
  <c r="BE1075" i="2" s="1"/>
  <c r="BI1074" i="2"/>
  <c r="BH1074" i="2"/>
  <c r="BG1074" i="2"/>
  <c r="BF1074" i="2"/>
  <c r="T1074" i="2"/>
  <c r="R1074" i="2"/>
  <c r="P1074" i="2"/>
  <c r="BK1074" i="2"/>
  <c r="J1074" i="2"/>
  <c r="BE1074" i="2"/>
  <c r="BI1071" i="2"/>
  <c r="BH1071" i="2"/>
  <c r="BG1071" i="2"/>
  <c r="BF1071" i="2"/>
  <c r="T1071" i="2"/>
  <c r="R1071" i="2"/>
  <c r="P1071" i="2"/>
  <c r="BK1071" i="2"/>
  <c r="J1071" i="2"/>
  <c r="BE1071" i="2" s="1"/>
  <c r="BI1068" i="2"/>
  <c r="BH1068" i="2"/>
  <c r="BG1068" i="2"/>
  <c r="BF1068" i="2"/>
  <c r="T1068" i="2"/>
  <c r="R1068" i="2"/>
  <c r="P1068" i="2"/>
  <c r="BK1068" i="2"/>
  <c r="J1068" i="2"/>
  <c r="BE1068" i="2" s="1"/>
  <c r="BI1064" i="2"/>
  <c r="BH1064" i="2"/>
  <c r="BG1064" i="2"/>
  <c r="BF1064" i="2"/>
  <c r="T1064" i="2"/>
  <c r="R1064" i="2"/>
  <c r="P1064" i="2"/>
  <c r="BK1064" i="2"/>
  <c r="J1064" i="2"/>
  <c r="BE1064" i="2"/>
  <c r="BI1058" i="2"/>
  <c r="BH1058" i="2"/>
  <c r="BG1058" i="2"/>
  <c r="BF1058" i="2"/>
  <c r="T1058" i="2"/>
  <c r="R1058" i="2"/>
  <c r="P1058" i="2"/>
  <c r="BK1058" i="2"/>
  <c r="J1058" i="2"/>
  <c r="BE1058" i="2" s="1"/>
  <c r="BI1045" i="2"/>
  <c r="BH1045" i="2"/>
  <c r="BG1045" i="2"/>
  <c r="BF1045" i="2"/>
  <c r="T1045" i="2"/>
  <c r="R1045" i="2"/>
  <c r="P1045" i="2"/>
  <c r="BK1045" i="2"/>
  <c r="J1045" i="2"/>
  <c r="BE1045" i="2"/>
  <c r="BI1033" i="2"/>
  <c r="BH1033" i="2"/>
  <c r="BG1033" i="2"/>
  <c r="BF1033" i="2"/>
  <c r="T1033" i="2"/>
  <c r="R1033" i="2"/>
  <c r="P1033" i="2"/>
  <c r="BK1033" i="2"/>
  <c r="J1033" i="2"/>
  <c r="BE1033" i="2" s="1"/>
  <c r="BI1031" i="2"/>
  <c r="BH1031" i="2"/>
  <c r="BG1031" i="2"/>
  <c r="BF1031" i="2"/>
  <c r="T1031" i="2"/>
  <c r="R1031" i="2"/>
  <c r="P1031" i="2"/>
  <c r="BK1031" i="2"/>
  <c r="J1031" i="2"/>
  <c r="BE1031" i="2"/>
  <c r="BI1020" i="2"/>
  <c r="BH1020" i="2"/>
  <c r="BG1020" i="2"/>
  <c r="BF1020" i="2"/>
  <c r="T1020" i="2"/>
  <c r="R1020" i="2"/>
  <c r="P1020" i="2"/>
  <c r="BK1020" i="2"/>
  <c r="J1020" i="2"/>
  <c r="BE1020" i="2" s="1"/>
  <c r="BI1009" i="2"/>
  <c r="BH1009" i="2"/>
  <c r="BG1009" i="2"/>
  <c r="BF1009" i="2"/>
  <c r="T1009" i="2"/>
  <c r="R1009" i="2"/>
  <c r="P1009" i="2"/>
  <c r="BK1009" i="2"/>
  <c r="J1009" i="2"/>
  <c r="BE1009" i="2" s="1"/>
  <c r="BI1008" i="2"/>
  <c r="BH1008" i="2"/>
  <c r="BG1008" i="2"/>
  <c r="BF1008" i="2"/>
  <c r="T1008" i="2"/>
  <c r="R1008" i="2"/>
  <c r="P1008" i="2"/>
  <c r="BK1008" i="2"/>
  <c r="J1008" i="2"/>
  <c r="BE1008" i="2" s="1"/>
  <c r="BI1007" i="2"/>
  <c r="BH1007" i="2"/>
  <c r="BG1007" i="2"/>
  <c r="BF1007" i="2"/>
  <c r="T1007" i="2"/>
  <c r="R1007" i="2"/>
  <c r="P1007" i="2"/>
  <c r="BK1007" i="2"/>
  <c r="J1007" i="2"/>
  <c r="BE1007" i="2"/>
  <c r="BI1006" i="2"/>
  <c r="BH1006" i="2"/>
  <c r="BG1006" i="2"/>
  <c r="BF1006" i="2"/>
  <c r="T1006" i="2"/>
  <c r="R1006" i="2"/>
  <c r="P1006" i="2"/>
  <c r="BK1006" i="2"/>
  <c r="J1006" i="2"/>
  <c r="BE1006" i="2" s="1"/>
  <c r="BI1003" i="2"/>
  <c r="BH1003" i="2"/>
  <c r="BG1003" i="2"/>
  <c r="BF1003" i="2"/>
  <c r="T1003" i="2"/>
  <c r="R1003" i="2"/>
  <c r="P1003" i="2"/>
  <c r="BK1003" i="2"/>
  <c r="J1003" i="2"/>
  <c r="BE1003" i="2"/>
  <c r="BI1000" i="2"/>
  <c r="BH1000" i="2"/>
  <c r="BG1000" i="2"/>
  <c r="BF1000" i="2"/>
  <c r="T1000" i="2"/>
  <c r="R1000" i="2"/>
  <c r="P1000" i="2"/>
  <c r="BK1000" i="2"/>
  <c r="J1000" i="2"/>
  <c r="BE1000" i="2" s="1"/>
  <c r="BI997" i="2"/>
  <c r="BH997" i="2"/>
  <c r="BG997" i="2"/>
  <c r="BF997" i="2"/>
  <c r="T997" i="2"/>
  <c r="R997" i="2"/>
  <c r="P997" i="2"/>
  <c r="BK997" i="2"/>
  <c r="J997" i="2"/>
  <c r="BE997" i="2"/>
  <c r="BI993" i="2"/>
  <c r="BH993" i="2"/>
  <c r="BG993" i="2"/>
  <c r="BF993" i="2"/>
  <c r="T993" i="2"/>
  <c r="R993" i="2"/>
  <c r="P993" i="2"/>
  <c r="BK993" i="2"/>
  <c r="J993" i="2"/>
  <c r="BE993" i="2" s="1"/>
  <c r="BI990" i="2"/>
  <c r="BH990" i="2"/>
  <c r="BG990" i="2"/>
  <c r="BF990" i="2"/>
  <c r="T990" i="2"/>
  <c r="R990" i="2"/>
  <c r="P990" i="2"/>
  <c r="BK990" i="2"/>
  <c r="J990" i="2"/>
  <c r="BE990" i="2" s="1"/>
  <c r="BI986" i="2"/>
  <c r="BH986" i="2"/>
  <c r="BG986" i="2"/>
  <c r="BF986" i="2"/>
  <c r="T986" i="2"/>
  <c r="R986" i="2"/>
  <c r="P986" i="2"/>
  <c r="BK986" i="2"/>
  <c r="J986" i="2"/>
  <c r="BE986" i="2" s="1"/>
  <c r="BI981" i="2"/>
  <c r="BH981" i="2"/>
  <c r="BG981" i="2"/>
  <c r="BF981" i="2"/>
  <c r="T981" i="2"/>
  <c r="R981" i="2"/>
  <c r="P981" i="2"/>
  <c r="BK981" i="2"/>
  <c r="J981" i="2"/>
  <c r="BE981" i="2"/>
  <c r="BI949" i="2"/>
  <c r="BH949" i="2"/>
  <c r="BG949" i="2"/>
  <c r="BF949" i="2"/>
  <c r="T949" i="2"/>
  <c r="R949" i="2"/>
  <c r="P949" i="2"/>
  <c r="BK949" i="2"/>
  <c r="J949" i="2"/>
  <c r="BE949" i="2" s="1"/>
  <c r="BI948" i="2"/>
  <c r="BH948" i="2"/>
  <c r="BG948" i="2"/>
  <c r="BF948" i="2"/>
  <c r="T948" i="2"/>
  <c r="R948" i="2"/>
  <c r="P948" i="2"/>
  <c r="BK948" i="2"/>
  <c r="J948" i="2"/>
  <c r="BE948" i="2"/>
  <c r="BI929" i="2"/>
  <c r="BH929" i="2"/>
  <c r="BG929" i="2"/>
  <c r="BF929" i="2"/>
  <c r="T929" i="2"/>
  <c r="R929" i="2"/>
  <c r="P929" i="2"/>
  <c r="BK929" i="2"/>
  <c r="J929" i="2"/>
  <c r="BE929" i="2" s="1"/>
  <c r="BI917" i="2"/>
  <c r="BH917" i="2"/>
  <c r="BG917" i="2"/>
  <c r="BF917" i="2"/>
  <c r="T917" i="2"/>
  <c r="R917" i="2"/>
  <c r="P917" i="2"/>
  <c r="BK917" i="2"/>
  <c r="J917" i="2"/>
  <c r="BE917" i="2"/>
  <c r="BI907" i="2"/>
  <c r="BH907" i="2"/>
  <c r="BG907" i="2"/>
  <c r="BF907" i="2"/>
  <c r="T907" i="2"/>
  <c r="R907" i="2"/>
  <c r="P907" i="2"/>
  <c r="BK907" i="2"/>
  <c r="J907" i="2"/>
  <c r="BE907" i="2" s="1"/>
  <c r="BI886" i="2"/>
  <c r="BH886" i="2"/>
  <c r="BG886" i="2"/>
  <c r="BF886" i="2"/>
  <c r="T886" i="2"/>
  <c r="R886" i="2"/>
  <c r="P886" i="2"/>
  <c r="BK886" i="2"/>
  <c r="J886" i="2"/>
  <c r="BE886" i="2" s="1"/>
  <c r="BI871" i="2"/>
  <c r="BH871" i="2"/>
  <c r="BG871" i="2"/>
  <c r="BF871" i="2"/>
  <c r="T871" i="2"/>
  <c r="R871" i="2"/>
  <c r="P871" i="2"/>
  <c r="BK871" i="2"/>
  <c r="J871" i="2"/>
  <c r="BE871" i="2" s="1"/>
  <c r="BI861" i="2"/>
  <c r="BH861" i="2"/>
  <c r="BG861" i="2"/>
  <c r="BF861" i="2"/>
  <c r="T861" i="2"/>
  <c r="R861" i="2"/>
  <c r="P861" i="2"/>
  <c r="BK861" i="2"/>
  <c r="J861" i="2"/>
  <c r="BE861" i="2"/>
  <c r="BI850" i="2"/>
  <c r="BH850" i="2"/>
  <c r="BG850" i="2"/>
  <c r="BF850" i="2"/>
  <c r="T850" i="2"/>
  <c r="R850" i="2"/>
  <c r="P850" i="2"/>
  <c r="P839" i="2" s="1"/>
  <c r="BK850" i="2"/>
  <c r="J850" i="2"/>
  <c r="BE850" i="2" s="1"/>
  <c r="BI840" i="2"/>
  <c r="BH840" i="2"/>
  <c r="BG840" i="2"/>
  <c r="BF840" i="2"/>
  <c r="T840" i="2"/>
  <c r="R840" i="2"/>
  <c r="R839" i="2" s="1"/>
  <c r="P840" i="2"/>
  <c r="BK840" i="2"/>
  <c r="J840" i="2"/>
  <c r="BE840" i="2"/>
  <c r="BI837" i="2"/>
  <c r="BH837" i="2"/>
  <c r="BG837" i="2"/>
  <c r="BF837" i="2"/>
  <c r="T837" i="2"/>
  <c r="R837" i="2"/>
  <c r="P837" i="2"/>
  <c r="BK837" i="2"/>
  <c r="J837" i="2"/>
  <c r="BE837" i="2"/>
  <c r="BI831" i="2"/>
  <c r="BH831" i="2"/>
  <c r="BG831" i="2"/>
  <c r="BF831" i="2"/>
  <c r="T831" i="2"/>
  <c r="R831" i="2"/>
  <c r="P831" i="2"/>
  <c r="BK831" i="2"/>
  <c r="J831" i="2"/>
  <c r="BE831" i="2" s="1"/>
  <c r="BI821" i="2"/>
  <c r="BH821" i="2"/>
  <c r="BG821" i="2"/>
  <c r="BF821" i="2"/>
  <c r="T821" i="2"/>
  <c r="R821" i="2"/>
  <c r="P821" i="2"/>
  <c r="BK821" i="2"/>
  <c r="J821" i="2"/>
  <c r="BE821" i="2"/>
  <c r="BI808" i="2"/>
  <c r="BH808" i="2"/>
  <c r="BG808" i="2"/>
  <c r="BF808" i="2"/>
  <c r="T808" i="2"/>
  <c r="R808" i="2"/>
  <c r="P808" i="2"/>
  <c r="BK808" i="2"/>
  <c r="J808" i="2"/>
  <c r="BE808" i="2" s="1"/>
  <c r="BI801" i="2"/>
  <c r="BH801" i="2"/>
  <c r="BG801" i="2"/>
  <c r="BF801" i="2"/>
  <c r="T801" i="2"/>
  <c r="R801" i="2"/>
  <c r="P801" i="2"/>
  <c r="BK801" i="2"/>
  <c r="J801" i="2"/>
  <c r="BE801" i="2"/>
  <c r="BI799" i="2"/>
  <c r="BH799" i="2"/>
  <c r="BG799" i="2"/>
  <c r="BF799" i="2"/>
  <c r="T799" i="2"/>
  <c r="R799" i="2"/>
  <c r="P799" i="2"/>
  <c r="BK799" i="2"/>
  <c r="J799" i="2"/>
  <c r="BE799" i="2" s="1"/>
  <c r="BI793" i="2"/>
  <c r="BH793" i="2"/>
  <c r="BG793" i="2"/>
  <c r="BF793" i="2"/>
  <c r="T793" i="2"/>
  <c r="R793" i="2"/>
  <c r="P793" i="2"/>
  <c r="BK793" i="2"/>
  <c r="J793" i="2"/>
  <c r="BE793" i="2" s="1"/>
  <c r="BI744" i="2"/>
  <c r="BH744" i="2"/>
  <c r="BG744" i="2"/>
  <c r="BF744" i="2"/>
  <c r="T744" i="2"/>
  <c r="R744" i="2"/>
  <c r="P744" i="2"/>
  <c r="BK744" i="2"/>
  <c r="J744" i="2"/>
  <c r="BE744" i="2" s="1"/>
  <c r="BI742" i="2"/>
  <c r="BH742" i="2"/>
  <c r="BG742" i="2"/>
  <c r="BF742" i="2"/>
  <c r="T742" i="2"/>
  <c r="R742" i="2"/>
  <c r="P742" i="2"/>
  <c r="BK742" i="2"/>
  <c r="J742" i="2"/>
  <c r="BE742" i="2"/>
  <c r="BI737" i="2"/>
  <c r="BH737" i="2"/>
  <c r="BG737" i="2"/>
  <c r="BF737" i="2"/>
  <c r="T737" i="2"/>
  <c r="R737" i="2"/>
  <c r="P737" i="2"/>
  <c r="BK737" i="2"/>
  <c r="J737" i="2"/>
  <c r="BE737" i="2"/>
  <c r="BI734" i="2"/>
  <c r="BH734" i="2"/>
  <c r="BG734" i="2"/>
  <c r="BF734" i="2"/>
  <c r="T734" i="2"/>
  <c r="R734" i="2"/>
  <c r="P734" i="2"/>
  <c r="BK734" i="2"/>
  <c r="J734" i="2"/>
  <c r="BE734" i="2" s="1"/>
  <c r="BI732" i="2"/>
  <c r="BH732" i="2"/>
  <c r="BG732" i="2"/>
  <c r="BF732" i="2"/>
  <c r="T732" i="2"/>
  <c r="T726" i="2" s="1"/>
  <c r="R732" i="2"/>
  <c r="P732" i="2"/>
  <c r="BK732" i="2"/>
  <c r="J732" i="2"/>
  <c r="BE732" i="2" s="1"/>
  <c r="BI729" i="2"/>
  <c r="BH729" i="2"/>
  <c r="BG729" i="2"/>
  <c r="BF729" i="2"/>
  <c r="T729" i="2"/>
  <c r="R729" i="2"/>
  <c r="P729" i="2"/>
  <c r="P726" i="2" s="1"/>
  <c r="BK729" i="2"/>
  <c r="J729" i="2"/>
  <c r="BE729" i="2" s="1"/>
  <c r="BI727" i="2"/>
  <c r="BH727" i="2"/>
  <c r="BG727" i="2"/>
  <c r="BF727" i="2"/>
  <c r="T727" i="2"/>
  <c r="R727" i="2"/>
  <c r="R726" i="2" s="1"/>
  <c r="P727" i="2"/>
  <c r="BK727" i="2"/>
  <c r="BK726" i="2" s="1"/>
  <c r="J726" i="2" s="1"/>
  <c r="J76" i="2" s="1"/>
  <c r="J727" i="2"/>
  <c r="BE727" i="2"/>
  <c r="BI724" i="2"/>
  <c r="BH724" i="2"/>
  <c r="BG724" i="2"/>
  <c r="BF724" i="2"/>
  <c r="T724" i="2"/>
  <c r="R724" i="2"/>
  <c r="P724" i="2"/>
  <c r="BK724" i="2"/>
  <c r="J724" i="2"/>
  <c r="BE724" i="2" s="1"/>
  <c r="BI722" i="2"/>
  <c r="BH722" i="2"/>
  <c r="BG722" i="2"/>
  <c r="BF722" i="2"/>
  <c r="T722" i="2"/>
  <c r="R722" i="2"/>
  <c r="R721" i="2"/>
  <c r="P722" i="2"/>
  <c r="BK722" i="2"/>
  <c r="BK721" i="2"/>
  <c r="J721" i="2"/>
  <c r="J75" i="2" s="1"/>
  <c r="J722" i="2"/>
  <c r="BE722" i="2"/>
  <c r="BI720" i="2"/>
  <c r="BH720" i="2"/>
  <c r="BG720" i="2"/>
  <c r="BF720" i="2"/>
  <c r="T720" i="2"/>
  <c r="T712" i="2" s="1"/>
  <c r="R720" i="2"/>
  <c r="P720" i="2"/>
  <c r="BK720" i="2"/>
  <c r="J720" i="2"/>
  <c r="BE720" i="2" s="1"/>
  <c r="BI713" i="2"/>
  <c r="BH713" i="2"/>
  <c r="BG713" i="2"/>
  <c r="BF713" i="2"/>
  <c r="T713" i="2"/>
  <c r="R713" i="2"/>
  <c r="R712" i="2" s="1"/>
  <c r="P713" i="2"/>
  <c r="P712" i="2" s="1"/>
  <c r="BK713" i="2"/>
  <c r="J713" i="2"/>
  <c r="BE713" i="2" s="1"/>
  <c r="BI711" i="2"/>
  <c r="BH711" i="2"/>
  <c r="BG711" i="2"/>
  <c r="BF711" i="2"/>
  <c r="T711" i="2"/>
  <c r="R711" i="2"/>
  <c r="R703" i="2" s="1"/>
  <c r="P711" i="2"/>
  <c r="BK711" i="2"/>
  <c r="J711" i="2"/>
  <c r="BE711" i="2"/>
  <c r="BI704" i="2"/>
  <c r="BH704" i="2"/>
  <c r="BG704" i="2"/>
  <c r="BF704" i="2"/>
  <c r="T704" i="2"/>
  <c r="T703" i="2" s="1"/>
  <c r="R704" i="2"/>
  <c r="P704" i="2"/>
  <c r="BK704" i="2"/>
  <c r="BK703" i="2" s="1"/>
  <c r="J703" i="2" s="1"/>
  <c r="J73" i="2" s="1"/>
  <c r="J704" i="2"/>
  <c r="BE704" i="2"/>
  <c r="BI696" i="2"/>
  <c r="BH696" i="2"/>
  <c r="BG696" i="2"/>
  <c r="BF696" i="2"/>
  <c r="T696" i="2"/>
  <c r="R696" i="2"/>
  <c r="P696" i="2"/>
  <c r="BK696" i="2"/>
  <c r="J696" i="2"/>
  <c r="BE696" i="2" s="1"/>
  <c r="BI689" i="2"/>
  <c r="BH689" i="2"/>
  <c r="BG689" i="2"/>
  <c r="BF689" i="2"/>
  <c r="T689" i="2"/>
  <c r="R689" i="2"/>
  <c r="P689" i="2"/>
  <c r="BK689" i="2"/>
  <c r="J689" i="2"/>
  <c r="BE689" i="2"/>
  <c r="BI683" i="2"/>
  <c r="BH683" i="2"/>
  <c r="BG683" i="2"/>
  <c r="BF683" i="2"/>
  <c r="T683" i="2"/>
  <c r="R683" i="2"/>
  <c r="P683" i="2"/>
  <c r="BK683" i="2"/>
  <c r="J683" i="2"/>
  <c r="BE683" i="2" s="1"/>
  <c r="BI682" i="2"/>
  <c r="BH682" i="2"/>
  <c r="BG682" i="2"/>
  <c r="BF682" i="2"/>
  <c r="T682" i="2"/>
  <c r="R682" i="2"/>
  <c r="P682" i="2"/>
  <c r="BK682" i="2"/>
  <c r="J682" i="2"/>
  <c r="BE682" i="2"/>
  <c r="BI674" i="2"/>
  <c r="BH674" i="2"/>
  <c r="BG674" i="2"/>
  <c r="BF674" i="2"/>
  <c r="T674" i="2"/>
  <c r="R674" i="2"/>
  <c r="P674" i="2"/>
  <c r="BK674" i="2"/>
  <c r="J674" i="2"/>
  <c r="BE674" i="2" s="1"/>
  <c r="BI672" i="2"/>
  <c r="BH672" i="2"/>
  <c r="BG672" i="2"/>
  <c r="BF672" i="2"/>
  <c r="T672" i="2"/>
  <c r="R672" i="2"/>
  <c r="P672" i="2"/>
  <c r="BK672" i="2"/>
  <c r="J672" i="2"/>
  <c r="BE672" i="2"/>
  <c r="BI664" i="2"/>
  <c r="BH664" i="2"/>
  <c r="BG664" i="2"/>
  <c r="BF664" i="2"/>
  <c r="T664" i="2"/>
  <c r="R664" i="2"/>
  <c r="R663" i="2" s="1"/>
  <c r="P664" i="2"/>
  <c r="BK664" i="2"/>
  <c r="BK663" i="2"/>
  <c r="J663" i="2" s="1"/>
  <c r="J72" i="2" s="1"/>
  <c r="J664" i="2"/>
  <c r="BE664" i="2"/>
  <c r="BI656" i="2"/>
  <c r="BH656" i="2"/>
  <c r="BG656" i="2"/>
  <c r="BF656" i="2"/>
  <c r="T656" i="2"/>
  <c r="T655" i="2" s="1"/>
  <c r="R656" i="2"/>
  <c r="R655" i="2"/>
  <c r="P656" i="2"/>
  <c r="P655" i="2" s="1"/>
  <c r="BK656" i="2"/>
  <c r="BK655" i="2"/>
  <c r="J655" i="2"/>
  <c r="J71" i="2" s="1"/>
  <c r="J656" i="2"/>
  <c r="BE656" i="2"/>
  <c r="BI653" i="2"/>
  <c r="BH653" i="2"/>
  <c r="BG653" i="2"/>
  <c r="BF653" i="2"/>
  <c r="T653" i="2"/>
  <c r="R653" i="2"/>
  <c r="P653" i="2"/>
  <c r="BK653" i="2"/>
  <c r="J653" i="2"/>
  <c r="BE653" i="2" s="1"/>
  <c r="BI651" i="2"/>
  <c r="BH651" i="2"/>
  <c r="BG651" i="2"/>
  <c r="BF651" i="2"/>
  <c r="T651" i="2"/>
  <c r="R651" i="2"/>
  <c r="P651" i="2"/>
  <c r="BK651" i="2"/>
  <c r="J651" i="2"/>
  <c r="BE651" i="2" s="1"/>
  <c r="BI649" i="2"/>
  <c r="BH649" i="2"/>
  <c r="BG649" i="2"/>
  <c r="BF649" i="2"/>
  <c r="T649" i="2"/>
  <c r="R649" i="2"/>
  <c r="P649" i="2"/>
  <c r="P644" i="2" s="1"/>
  <c r="BK649" i="2"/>
  <c r="J649" i="2"/>
  <c r="BE649" i="2" s="1"/>
  <c r="BI645" i="2"/>
  <c r="BH645" i="2"/>
  <c r="BG645" i="2"/>
  <c r="BF645" i="2"/>
  <c r="T645" i="2"/>
  <c r="T644" i="2"/>
  <c r="R645" i="2"/>
  <c r="R644" i="2" s="1"/>
  <c r="P645" i="2"/>
  <c r="BK645" i="2"/>
  <c r="BK644" i="2" s="1"/>
  <c r="J644" i="2" s="1"/>
  <c r="J70" i="2" s="1"/>
  <c r="J645" i="2"/>
  <c r="BE645" i="2"/>
  <c r="BI643" i="2"/>
  <c r="BH643" i="2"/>
  <c r="BG643" i="2"/>
  <c r="BF643" i="2"/>
  <c r="T643" i="2"/>
  <c r="T642" i="2" s="1"/>
  <c r="R643" i="2"/>
  <c r="R642" i="2"/>
  <c r="P643" i="2"/>
  <c r="P642" i="2" s="1"/>
  <c r="BK643" i="2"/>
  <c r="BK642" i="2" s="1"/>
  <c r="J643" i="2"/>
  <c r="BE643" i="2" s="1"/>
  <c r="BI639" i="2"/>
  <c r="BH639" i="2"/>
  <c r="BG639" i="2"/>
  <c r="BF639" i="2"/>
  <c r="T639" i="2"/>
  <c r="T638" i="2" s="1"/>
  <c r="R639" i="2"/>
  <c r="R638" i="2" s="1"/>
  <c r="P639" i="2"/>
  <c r="P638" i="2" s="1"/>
  <c r="BK639" i="2"/>
  <c r="BK638" i="2"/>
  <c r="J638" i="2" s="1"/>
  <c r="J639" i="2"/>
  <c r="BE639" i="2"/>
  <c r="J67" i="2"/>
  <c r="BI635" i="2"/>
  <c r="BH635" i="2"/>
  <c r="BG635" i="2"/>
  <c r="BF635" i="2"/>
  <c r="T635" i="2"/>
  <c r="R635" i="2"/>
  <c r="P635" i="2"/>
  <c r="BK635" i="2"/>
  <c r="J635" i="2"/>
  <c r="BE635" i="2" s="1"/>
  <c r="BI633" i="2"/>
  <c r="BH633" i="2"/>
  <c r="BG633" i="2"/>
  <c r="BF633" i="2"/>
  <c r="T633" i="2"/>
  <c r="R633" i="2"/>
  <c r="R625" i="2" s="1"/>
  <c r="P633" i="2"/>
  <c r="P625" i="2" s="1"/>
  <c r="BK633" i="2"/>
  <c r="J633" i="2"/>
  <c r="BE633" i="2"/>
  <c r="BI630" i="2"/>
  <c r="BH630" i="2"/>
  <c r="BG630" i="2"/>
  <c r="BF630" i="2"/>
  <c r="T630" i="2"/>
  <c r="R630" i="2"/>
  <c r="P630" i="2"/>
  <c r="BK630" i="2"/>
  <c r="J630" i="2"/>
  <c r="BE630" i="2" s="1"/>
  <c r="BI628" i="2"/>
  <c r="BH628" i="2"/>
  <c r="BG628" i="2"/>
  <c r="BF628" i="2"/>
  <c r="T628" i="2"/>
  <c r="R628" i="2"/>
  <c r="P628" i="2"/>
  <c r="BK628" i="2"/>
  <c r="BK625" i="2" s="1"/>
  <c r="J625" i="2" s="1"/>
  <c r="J66" i="2" s="1"/>
  <c r="J628" i="2"/>
  <c r="BE628" i="2"/>
  <c r="BI626" i="2"/>
  <c r="BH626" i="2"/>
  <c r="BG626" i="2"/>
  <c r="BF626" i="2"/>
  <c r="T626" i="2"/>
  <c r="T625" i="2"/>
  <c r="R626" i="2"/>
  <c r="P626" i="2"/>
  <c r="BK626" i="2"/>
  <c r="J626" i="2"/>
  <c r="BE626" i="2" s="1"/>
  <c r="BI622" i="2"/>
  <c r="BH622" i="2"/>
  <c r="BG622" i="2"/>
  <c r="BF622" i="2"/>
  <c r="T622" i="2"/>
  <c r="R622" i="2"/>
  <c r="P622" i="2"/>
  <c r="BK622" i="2"/>
  <c r="J622" i="2"/>
  <c r="BE622" i="2"/>
  <c r="BI615" i="2"/>
  <c r="BH615" i="2"/>
  <c r="BG615" i="2"/>
  <c r="BF615" i="2"/>
  <c r="T615" i="2"/>
  <c r="R615" i="2"/>
  <c r="P615" i="2"/>
  <c r="BK615" i="2"/>
  <c r="J615" i="2"/>
  <c r="BE615" i="2"/>
  <c r="BI612" i="2"/>
  <c r="BH612" i="2"/>
  <c r="BG612" i="2"/>
  <c r="BF612" i="2"/>
  <c r="T612" i="2"/>
  <c r="R612" i="2"/>
  <c r="P612" i="2"/>
  <c r="BK612" i="2"/>
  <c r="J612" i="2"/>
  <c r="BE612" i="2"/>
  <c r="BI598" i="2"/>
  <c r="BH598" i="2"/>
  <c r="BG598" i="2"/>
  <c r="BF598" i="2"/>
  <c r="T598" i="2"/>
  <c r="R598" i="2"/>
  <c r="P598" i="2"/>
  <c r="BK598" i="2"/>
  <c r="J598" i="2"/>
  <c r="BE598" i="2"/>
  <c r="BI583" i="2"/>
  <c r="BH583" i="2"/>
  <c r="BG583" i="2"/>
  <c r="BF583" i="2"/>
  <c r="T583" i="2"/>
  <c r="R583" i="2"/>
  <c r="P583" i="2"/>
  <c r="BK583" i="2"/>
  <c r="J583" i="2"/>
  <c r="BE583" i="2"/>
  <c r="BI572" i="2"/>
  <c r="BH572" i="2"/>
  <c r="BG572" i="2"/>
  <c r="BF572" i="2"/>
  <c r="T572" i="2"/>
  <c r="R572" i="2"/>
  <c r="P572" i="2"/>
  <c r="BK572" i="2"/>
  <c r="J572" i="2"/>
  <c r="BE572" i="2"/>
  <c r="BI564" i="2"/>
  <c r="BH564" i="2"/>
  <c r="BG564" i="2"/>
  <c r="BF564" i="2"/>
  <c r="T564" i="2"/>
  <c r="R564" i="2"/>
  <c r="P564" i="2"/>
  <c r="BK564" i="2"/>
  <c r="J564" i="2"/>
  <c r="BE564" i="2"/>
  <c r="BI562" i="2"/>
  <c r="BH562" i="2"/>
  <c r="BG562" i="2"/>
  <c r="BF562" i="2"/>
  <c r="T562" i="2"/>
  <c r="R562" i="2"/>
  <c r="P562" i="2"/>
  <c r="BK562" i="2"/>
  <c r="J562" i="2"/>
  <c r="BE562" i="2"/>
  <c r="BI559" i="2"/>
  <c r="BH559" i="2"/>
  <c r="BG559" i="2"/>
  <c r="BF559" i="2"/>
  <c r="T559" i="2"/>
  <c r="R559" i="2"/>
  <c r="P559" i="2"/>
  <c r="BK559" i="2"/>
  <c r="J559" i="2"/>
  <c r="BE559" i="2"/>
  <c r="BI556" i="2"/>
  <c r="BH556" i="2"/>
  <c r="BG556" i="2"/>
  <c r="BF556" i="2"/>
  <c r="T556" i="2"/>
  <c r="R556" i="2"/>
  <c r="P556" i="2"/>
  <c r="BK556" i="2"/>
  <c r="J556" i="2"/>
  <c r="BE556" i="2"/>
  <c r="BI554" i="2"/>
  <c r="BH554" i="2"/>
  <c r="BG554" i="2"/>
  <c r="BF554" i="2"/>
  <c r="T554" i="2"/>
  <c r="R554" i="2"/>
  <c r="P554" i="2"/>
  <c r="BK554" i="2"/>
  <c r="J554" i="2"/>
  <c r="BE554" i="2"/>
  <c r="BI551" i="2"/>
  <c r="BH551" i="2"/>
  <c r="BG551" i="2"/>
  <c r="BF551" i="2"/>
  <c r="T551" i="2"/>
  <c r="R551" i="2"/>
  <c r="P551" i="2"/>
  <c r="BK551" i="2"/>
  <c r="J551" i="2"/>
  <c r="BE551" i="2"/>
  <c r="BI548" i="2"/>
  <c r="BH548" i="2"/>
  <c r="BG548" i="2"/>
  <c r="BF548" i="2"/>
  <c r="T548" i="2"/>
  <c r="R548" i="2"/>
  <c r="P548" i="2"/>
  <c r="BK548" i="2"/>
  <c r="J548" i="2"/>
  <c r="BE548" i="2"/>
  <c r="BI545" i="2"/>
  <c r="BH545" i="2"/>
  <c r="BG545" i="2"/>
  <c r="BF545" i="2"/>
  <c r="T545" i="2"/>
  <c r="R545" i="2"/>
  <c r="P545" i="2"/>
  <c r="BK545" i="2"/>
  <c r="J545" i="2"/>
  <c r="BE545" i="2"/>
  <c r="BI542" i="2"/>
  <c r="BH542" i="2"/>
  <c r="BG542" i="2"/>
  <c r="BF542" i="2"/>
  <c r="T542" i="2"/>
  <c r="R542" i="2"/>
  <c r="P542" i="2"/>
  <c r="BK542" i="2"/>
  <c r="J542" i="2"/>
  <c r="BE542" i="2"/>
  <c r="BI534" i="2"/>
  <c r="BH534" i="2"/>
  <c r="BG534" i="2"/>
  <c r="BF534" i="2"/>
  <c r="T534" i="2"/>
  <c r="R534" i="2"/>
  <c r="P534" i="2"/>
  <c r="BK534" i="2"/>
  <c r="J534" i="2"/>
  <c r="BE534" i="2"/>
  <c r="BI531" i="2"/>
  <c r="BH531" i="2"/>
  <c r="BG531" i="2"/>
  <c r="BF531" i="2"/>
  <c r="T531" i="2"/>
  <c r="R531" i="2"/>
  <c r="P531" i="2"/>
  <c r="BK531" i="2"/>
  <c r="J531" i="2"/>
  <c r="BE531" i="2"/>
  <c r="BI528" i="2"/>
  <c r="BH528" i="2"/>
  <c r="BG528" i="2"/>
  <c r="BF528" i="2"/>
  <c r="T528" i="2"/>
  <c r="R528" i="2"/>
  <c r="P528" i="2"/>
  <c r="P523" i="2" s="1"/>
  <c r="BK528" i="2"/>
  <c r="BK523" i="2" s="1"/>
  <c r="J523" i="2" s="1"/>
  <c r="J65" i="2" s="1"/>
  <c r="J528" i="2"/>
  <c r="BE528" i="2"/>
  <c r="BI527" i="2"/>
  <c r="BH527" i="2"/>
  <c r="BG527" i="2"/>
  <c r="BF527" i="2"/>
  <c r="T527" i="2"/>
  <c r="T523" i="2" s="1"/>
  <c r="R527" i="2"/>
  <c r="R523" i="2" s="1"/>
  <c r="P527" i="2"/>
  <c r="BK527" i="2"/>
  <c r="J527" i="2"/>
  <c r="BE527" i="2"/>
  <c r="BI524" i="2"/>
  <c r="BH524" i="2"/>
  <c r="BG524" i="2"/>
  <c r="BF524" i="2"/>
  <c r="T524" i="2"/>
  <c r="R524" i="2"/>
  <c r="P524" i="2"/>
  <c r="BK524" i="2"/>
  <c r="J524" i="2"/>
  <c r="BE524" i="2"/>
  <c r="BI516" i="2"/>
  <c r="BH516" i="2"/>
  <c r="BG516" i="2"/>
  <c r="BF516" i="2"/>
  <c r="T516" i="2"/>
  <c r="R516" i="2"/>
  <c r="P516" i="2"/>
  <c r="BK516" i="2"/>
  <c r="J516" i="2"/>
  <c r="BE516" i="2"/>
  <c r="BI514" i="2"/>
  <c r="BH514" i="2"/>
  <c r="BG514" i="2"/>
  <c r="BF514" i="2"/>
  <c r="T514" i="2"/>
  <c r="R514" i="2"/>
  <c r="P514" i="2"/>
  <c r="BK514" i="2"/>
  <c r="J514" i="2"/>
  <c r="BE514" i="2"/>
  <c r="BI451" i="2"/>
  <c r="BH451" i="2"/>
  <c r="BG451" i="2"/>
  <c r="BF451" i="2"/>
  <c r="T451" i="2"/>
  <c r="R451" i="2"/>
  <c r="P451" i="2"/>
  <c r="BK451" i="2"/>
  <c r="J451" i="2"/>
  <c r="BE451" i="2"/>
  <c r="BI446" i="2"/>
  <c r="BH446" i="2"/>
  <c r="BG446" i="2"/>
  <c r="BF446" i="2"/>
  <c r="T446" i="2"/>
  <c r="R446" i="2"/>
  <c r="P446" i="2"/>
  <c r="BK446" i="2"/>
  <c r="J446" i="2"/>
  <c r="BE446" i="2"/>
  <c r="BI442" i="2"/>
  <c r="BH442" i="2"/>
  <c r="BG442" i="2"/>
  <c r="BF442" i="2"/>
  <c r="T442" i="2"/>
  <c r="R442" i="2"/>
  <c r="P442" i="2"/>
  <c r="BK442" i="2"/>
  <c r="J442" i="2"/>
  <c r="BE442" i="2"/>
  <c r="BI440" i="2"/>
  <c r="BH440" i="2"/>
  <c r="BG440" i="2"/>
  <c r="BF440" i="2"/>
  <c r="T440" i="2"/>
  <c r="R440" i="2"/>
  <c r="P440" i="2"/>
  <c r="BK440" i="2"/>
  <c r="J440" i="2"/>
  <c r="BE440" i="2"/>
  <c r="BI399" i="2"/>
  <c r="BH399" i="2"/>
  <c r="BG399" i="2"/>
  <c r="BF399" i="2"/>
  <c r="T399" i="2"/>
  <c r="R399" i="2"/>
  <c r="P399" i="2"/>
  <c r="BK399" i="2"/>
  <c r="J399" i="2"/>
  <c r="BE399" i="2"/>
  <c r="BI398" i="2"/>
  <c r="BH398" i="2"/>
  <c r="BG398" i="2"/>
  <c r="BF398" i="2"/>
  <c r="T398" i="2"/>
  <c r="R398" i="2"/>
  <c r="P398" i="2"/>
  <c r="BK398" i="2"/>
  <c r="J398" i="2"/>
  <c r="BE398" i="2"/>
  <c r="BI336" i="2"/>
  <c r="BH336" i="2"/>
  <c r="BG336" i="2"/>
  <c r="BF336" i="2"/>
  <c r="T336" i="2"/>
  <c r="R336" i="2"/>
  <c r="P336" i="2"/>
  <c r="BK336" i="2"/>
  <c r="J336" i="2"/>
  <c r="BE336" i="2"/>
  <c r="BI334" i="2"/>
  <c r="BH334" i="2"/>
  <c r="BG334" i="2"/>
  <c r="BF334" i="2"/>
  <c r="T334" i="2"/>
  <c r="R334" i="2"/>
  <c r="P334" i="2"/>
  <c r="BK334" i="2"/>
  <c r="J334" i="2"/>
  <c r="BE334" i="2"/>
  <c r="BI322" i="2"/>
  <c r="BH322" i="2"/>
  <c r="BG322" i="2"/>
  <c r="BF322" i="2"/>
  <c r="T322" i="2"/>
  <c r="R322" i="2"/>
  <c r="P322" i="2"/>
  <c r="BK322" i="2"/>
  <c r="J322" i="2"/>
  <c r="BE322" i="2"/>
  <c r="BI320" i="2"/>
  <c r="BH320" i="2"/>
  <c r="BG320" i="2"/>
  <c r="BF320" i="2"/>
  <c r="T320" i="2"/>
  <c r="R320" i="2"/>
  <c r="P320" i="2"/>
  <c r="BK320" i="2"/>
  <c r="J320" i="2"/>
  <c r="BE320" i="2"/>
  <c r="BI302" i="2"/>
  <c r="BH302" i="2"/>
  <c r="BG302" i="2"/>
  <c r="BF302" i="2"/>
  <c r="T302" i="2"/>
  <c r="R302" i="2"/>
  <c r="P302" i="2"/>
  <c r="BK302" i="2"/>
  <c r="J302" i="2"/>
  <c r="BE302" i="2"/>
  <c r="BI300" i="2"/>
  <c r="BH300" i="2"/>
  <c r="BG300" i="2"/>
  <c r="BF300" i="2"/>
  <c r="T300" i="2"/>
  <c r="R300" i="2"/>
  <c r="P300" i="2"/>
  <c r="BK300" i="2"/>
  <c r="J300" i="2"/>
  <c r="BE300" i="2"/>
  <c r="BI268" i="2"/>
  <c r="BH268" i="2"/>
  <c r="BG268" i="2"/>
  <c r="BF268" i="2"/>
  <c r="T268" i="2"/>
  <c r="R268" i="2"/>
  <c r="P268" i="2"/>
  <c r="BK268" i="2"/>
  <c r="J268" i="2"/>
  <c r="BE268" i="2"/>
  <c r="BI266" i="2"/>
  <c r="BH266" i="2"/>
  <c r="BG266" i="2"/>
  <c r="BF266" i="2"/>
  <c r="T266" i="2"/>
  <c r="R266" i="2"/>
  <c r="P266" i="2"/>
  <c r="BK266" i="2"/>
  <c r="J266" i="2"/>
  <c r="BE266" i="2"/>
  <c r="BI264" i="2"/>
  <c r="BH264" i="2"/>
  <c r="BG264" i="2"/>
  <c r="BF264" i="2"/>
  <c r="T264" i="2"/>
  <c r="R264" i="2"/>
  <c r="P264" i="2"/>
  <c r="BK264" i="2"/>
  <c r="J264" i="2"/>
  <c r="BE264" i="2"/>
  <c r="BI262" i="2"/>
  <c r="BH262" i="2"/>
  <c r="BG262" i="2"/>
  <c r="BF262" i="2"/>
  <c r="T262" i="2"/>
  <c r="R262" i="2"/>
  <c r="P262" i="2"/>
  <c r="BK262" i="2"/>
  <c r="J262" i="2"/>
  <c r="BE262" i="2"/>
  <c r="BI224" i="2"/>
  <c r="BH224" i="2"/>
  <c r="BG224" i="2"/>
  <c r="BF224" i="2"/>
  <c r="T224" i="2"/>
  <c r="R224" i="2"/>
  <c r="P224" i="2"/>
  <c r="BK224" i="2"/>
  <c r="J224" i="2"/>
  <c r="BE224" i="2"/>
  <c r="BI222" i="2"/>
  <c r="BH222" i="2"/>
  <c r="BG222" i="2"/>
  <c r="BF222" i="2"/>
  <c r="T222" i="2"/>
  <c r="R222" i="2"/>
  <c r="P222" i="2"/>
  <c r="BK222" i="2"/>
  <c r="J222" i="2"/>
  <c r="BE222" i="2"/>
  <c r="BI217" i="2"/>
  <c r="BH217" i="2"/>
  <c r="BG217" i="2"/>
  <c r="BF217" i="2"/>
  <c r="T217" i="2"/>
  <c r="R217" i="2"/>
  <c r="P217" i="2"/>
  <c r="P171" i="2" s="1"/>
  <c r="BK217" i="2"/>
  <c r="BK171" i="2" s="1"/>
  <c r="J171" i="2" s="1"/>
  <c r="J64" i="2" s="1"/>
  <c r="J217" i="2"/>
  <c r="BE217" i="2"/>
  <c r="BI215" i="2"/>
  <c r="BH215" i="2"/>
  <c r="BG215" i="2"/>
  <c r="BF215" i="2"/>
  <c r="T215" i="2"/>
  <c r="T171" i="2" s="1"/>
  <c r="R215" i="2"/>
  <c r="R171" i="2" s="1"/>
  <c r="P215" i="2"/>
  <c r="BK215" i="2"/>
  <c r="J215" i="2"/>
  <c r="BE215" i="2"/>
  <c r="BI172" i="2"/>
  <c r="BH172" i="2"/>
  <c r="BG172" i="2"/>
  <c r="BF172" i="2"/>
  <c r="T172" i="2"/>
  <c r="R172" i="2"/>
  <c r="P172" i="2"/>
  <c r="BK172" i="2"/>
  <c r="J172" i="2"/>
  <c r="BE172" i="2"/>
  <c r="BI168" i="2"/>
  <c r="BH168" i="2"/>
  <c r="BG168" i="2"/>
  <c r="BF168" i="2"/>
  <c r="T168" i="2"/>
  <c r="R168" i="2"/>
  <c r="P168" i="2"/>
  <c r="BK168" i="2"/>
  <c r="J168" i="2"/>
  <c r="BE168" i="2"/>
  <c r="BI165" i="2"/>
  <c r="BH165" i="2"/>
  <c r="BG165" i="2"/>
  <c r="BF165" i="2"/>
  <c r="T165" i="2"/>
  <c r="R165" i="2"/>
  <c r="R158" i="2" s="1"/>
  <c r="P165" i="2"/>
  <c r="BK165" i="2"/>
  <c r="J165" i="2"/>
  <c r="BE165" i="2"/>
  <c r="BI162" i="2"/>
  <c r="BH162" i="2"/>
  <c r="BG162" i="2"/>
  <c r="BF162" i="2"/>
  <c r="T162" i="2"/>
  <c r="R162" i="2"/>
  <c r="P162" i="2"/>
  <c r="BK162" i="2"/>
  <c r="BK158" i="2" s="1"/>
  <c r="J158" i="2" s="1"/>
  <c r="J63" i="2" s="1"/>
  <c r="J162" i="2"/>
  <c r="BE162" i="2"/>
  <c r="BI159" i="2"/>
  <c r="BH159" i="2"/>
  <c r="BG159" i="2"/>
  <c r="BF159" i="2"/>
  <c r="T159" i="2"/>
  <c r="T158" i="2"/>
  <c r="R159" i="2"/>
  <c r="P159" i="2"/>
  <c r="P158" i="2"/>
  <c r="BK159" i="2"/>
  <c r="J159" i="2"/>
  <c r="BE159" i="2" s="1"/>
  <c r="BI151" i="2"/>
  <c r="BH151" i="2"/>
  <c r="BG151" i="2"/>
  <c r="BF151" i="2"/>
  <c r="T151" i="2"/>
  <c r="T147" i="2" s="1"/>
  <c r="R151" i="2"/>
  <c r="R147" i="2" s="1"/>
  <c r="P151" i="2"/>
  <c r="BK151" i="2"/>
  <c r="J151" i="2"/>
  <c r="BE151" i="2"/>
  <c r="BI148" i="2"/>
  <c r="BH148" i="2"/>
  <c r="BG148" i="2"/>
  <c r="BF148" i="2"/>
  <c r="T148" i="2"/>
  <c r="R148" i="2"/>
  <c r="P148" i="2"/>
  <c r="P147" i="2"/>
  <c r="BK148" i="2"/>
  <c r="BK147" i="2"/>
  <c r="J147" i="2" s="1"/>
  <c r="J62" i="2" s="1"/>
  <c r="J148" i="2"/>
  <c r="BE148" i="2"/>
  <c r="BI142" i="2"/>
  <c r="BH142" i="2"/>
  <c r="BG142" i="2"/>
  <c r="BF142" i="2"/>
  <c r="T142" i="2"/>
  <c r="R142" i="2"/>
  <c r="P142" i="2"/>
  <c r="BK142" i="2"/>
  <c r="J142" i="2"/>
  <c r="BE142" i="2"/>
  <c r="BI138" i="2"/>
  <c r="BH138" i="2"/>
  <c r="BG138" i="2"/>
  <c r="BF138" i="2"/>
  <c r="T138" i="2"/>
  <c r="R138" i="2"/>
  <c r="P138" i="2"/>
  <c r="BK138" i="2"/>
  <c r="J138" i="2"/>
  <c r="BE138" i="2"/>
  <c r="BI129" i="2"/>
  <c r="BH129" i="2"/>
  <c r="BG129" i="2"/>
  <c r="BF129" i="2"/>
  <c r="T129" i="2"/>
  <c r="R129" i="2"/>
  <c r="P129" i="2"/>
  <c r="BK129" i="2"/>
  <c r="J129" i="2"/>
  <c r="BE129" i="2"/>
  <c r="BI120" i="2"/>
  <c r="BH120" i="2"/>
  <c r="BG120" i="2"/>
  <c r="BF120" i="2"/>
  <c r="T120" i="2"/>
  <c r="R120" i="2"/>
  <c r="P120" i="2"/>
  <c r="BK120" i="2"/>
  <c r="J120" i="2"/>
  <c r="BE120" i="2"/>
  <c r="BI117" i="2"/>
  <c r="BH117" i="2"/>
  <c r="BG117" i="2"/>
  <c r="BF117" i="2"/>
  <c r="T117" i="2"/>
  <c r="R117" i="2"/>
  <c r="P117" i="2"/>
  <c r="BK117" i="2"/>
  <c r="J117" i="2"/>
  <c r="BE117" i="2"/>
  <c r="BI113" i="2"/>
  <c r="BH113" i="2"/>
  <c r="BG113" i="2"/>
  <c r="BF113" i="2"/>
  <c r="T113" i="2"/>
  <c r="R113" i="2"/>
  <c r="P113" i="2"/>
  <c r="BK113" i="2"/>
  <c r="J113" i="2"/>
  <c r="BE113" i="2"/>
  <c r="BI110" i="2"/>
  <c r="BH110" i="2"/>
  <c r="BG110" i="2"/>
  <c r="BF110" i="2"/>
  <c r="T110" i="2"/>
  <c r="R110" i="2"/>
  <c r="P110" i="2"/>
  <c r="BK110" i="2"/>
  <c r="J110" i="2"/>
  <c r="BE110" i="2"/>
  <c r="BI107" i="2"/>
  <c r="BH107" i="2"/>
  <c r="BG107" i="2"/>
  <c r="BF107" i="2"/>
  <c r="T107" i="2"/>
  <c r="R107" i="2"/>
  <c r="P107" i="2"/>
  <c r="BK107" i="2"/>
  <c r="J107" i="2"/>
  <c r="BE107" i="2"/>
  <c r="BI104" i="2"/>
  <c r="BH104" i="2"/>
  <c r="BG104" i="2"/>
  <c r="BF104" i="2"/>
  <c r="T104" i="2"/>
  <c r="T103" i="2"/>
  <c r="R104" i="2"/>
  <c r="R103" i="2"/>
  <c r="P104" i="2"/>
  <c r="P103" i="2"/>
  <c r="BK104" i="2"/>
  <c r="BK103" i="2" s="1"/>
  <c r="J104" i="2"/>
  <c r="BE104" i="2"/>
  <c r="J33" i="2"/>
  <c r="AV55" i="1" s="1"/>
  <c r="J98" i="2"/>
  <c r="J97" i="2"/>
  <c r="F95" i="2"/>
  <c r="E93" i="2"/>
  <c r="J55" i="2"/>
  <c r="J54" i="2"/>
  <c r="F52" i="2"/>
  <c r="E50" i="2"/>
  <c r="J18" i="2"/>
  <c r="E18" i="2"/>
  <c r="J17" i="2"/>
  <c r="J15" i="2"/>
  <c r="E15" i="2"/>
  <c r="F97" i="2"/>
  <c r="F54" i="2"/>
  <c r="J14" i="2"/>
  <c r="J12" i="2"/>
  <c r="J95" i="2"/>
  <c r="J52" i="2"/>
  <c r="E7" i="2"/>
  <c r="AS54" i="1"/>
  <c r="L50" i="1"/>
  <c r="AM50" i="1"/>
  <c r="AM49" i="1"/>
  <c r="L49" i="1"/>
  <c r="AM47" i="1"/>
  <c r="L47" i="1"/>
  <c r="L45" i="1"/>
  <c r="L44" i="1"/>
  <c r="F35" i="2" l="1"/>
  <c r="BB55" i="1" s="1"/>
  <c r="BB54" i="1" s="1"/>
  <c r="AX54" i="1" s="1"/>
  <c r="F36" i="2"/>
  <c r="BC55" i="1" s="1"/>
  <c r="J86" i="3"/>
  <c r="J62" i="3" s="1"/>
  <c r="BK83" i="3"/>
  <c r="F33" i="2"/>
  <c r="AZ55" i="1" s="1"/>
  <c r="AZ54" i="1" s="1"/>
  <c r="F34" i="2"/>
  <c r="BA55" i="1" s="1"/>
  <c r="BA54" i="1" s="1"/>
  <c r="J642" i="2"/>
  <c r="J69" i="2" s="1"/>
  <c r="P1073" i="2"/>
  <c r="E91" i="2"/>
  <c r="E48" i="2"/>
  <c r="P102" i="2"/>
  <c r="T102" i="2"/>
  <c r="J34" i="2"/>
  <c r="AW55" i="1" s="1"/>
  <c r="AT55" i="1" s="1"/>
  <c r="R736" i="2"/>
  <c r="R641" i="2" s="1"/>
  <c r="BK736" i="2"/>
  <c r="J736" i="2" s="1"/>
  <c r="J77" i="2" s="1"/>
  <c r="T839" i="2"/>
  <c r="BK1073" i="2"/>
  <c r="J1073" i="2" s="1"/>
  <c r="J79" i="2" s="1"/>
  <c r="J33" i="3"/>
  <c r="AV56" i="1" s="1"/>
  <c r="AT56" i="1" s="1"/>
  <c r="F33" i="3"/>
  <c r="AZ56" i="1" s="1"/>
  <c r="F98" i="2"/>
  <c r="F55" i="2"/>
  <c r="R102" i="2"/>
  <c r="J103" i="2"/>
  <c r="J61" i="2" s="1"/>
  <c r="BK102" i="2"/>
  <c r="F37" i="2"/>
  <c r="BD55" i="1" s="1"/>
  <c r="BD54" i="1" s="1"/>
  <c r="W33" i="1" s="1"/>
  <c r="P736" i="2"/>
  <c r="F79" i="3"/>
  <c r="F55" i="3"/>
  <c r="T663" i="2"/>
  <c r="P703" i="2"/>
  <c r="BK839" i="2"/>
  <c r="J839" i="2" s="1"/>
  <c r="J78" i="2" s="1"/>
  <c r="F34" i="3"/>
  <c r="BA56" i="1" s="1"/>
  <c r="P663" i="2"/>
  <c r="P641" i="2" s="1"/>
  <c r="BK712" i="2"/>
  <c r="J712" i="2" s="1"/>
  <c r="J74" i="2" s="1"/>
  <c r="T721" i="2"/>
  <c r="P1129" i="2"/>
  <c r="P83" i="3"/>
  <c r="P82" i="3" s="1"/>
  <c r="AU56" i="1" s="1"/>
  <c r="T1129" i="2"/>
  <c r="R83" i="3"/>
  <c r="R82" i="3" s="1"/>
  <c r="F36" i="3"/>
  <c r="BC56" i="1" s="1"/>
  <c r="P721" i="2"/>
  <c r="T736" i="2"/>
  <c r="T641" i="2" s="1"/>
  <c r="R1073" i="2"/>
  <c r="W31" i="1" l="1"/>
  <c r="BC54" i="1"/>
  <c r="AY54" i="1" s="1"/>
  <c r="BK101" i="2"/>
  <c r="J101" i="2" s="1"/>
  <c r="J102" i="2"/>
  <c r="J60" i="2" s="1"/>
  <c r="W30" i="1"/>
  <c r="AW54" i="1"/>
  <c r="AK30" i="1" s="1"/>
  <c r="T101" i="2"/>
  <c r="AV54" i="1"/>
  <c r="W29" i="1"/>
  <c r="BK82" i="3"/>
  <c r="J82" i="3" s="1"/>
  <c r="J83" i="3"/>
  <c r="J60" i="3" s="1"/>
  <c r="R101" i="2"/>
  <c r="P101" i="2"/>
  <c r="AU55" i="1" s="1"/>
  <c r="AU54" i="1" s="1"/>
  <c r="BK641" i="2"/>
  <c r="J641" i="2" s="1"/>
  <c r="J68" i="2" s="1"/>
  <c r="W32" i="1" l="1"/>
  <c r="AK29" i="1"/>
  <c r="AT54" i="1"/>
  <c r="J59" i="2"/>
  <c r="J30" i="2"/>
  <c r="J59" i="3"/>
  <c r="J30" i="3"/>
  <c r="AG55" i="1" l="1"/>
  <c r="J39" i="2"/>
  <c r="AG56" i="1"/>
  <c r="AN56" i="1" s="1"/>
  <c r="J39" i="3"/>
  <c r="AG54" i="1" l="1"/>
  <c r="AN55" i="1"/>
  <c r="AN54" i="1" l="1"/>
  <c r="AK26" i="1"/>
  <c r="AK35" i="1" s="1"/>
</calcChain>
</file>

<file path=xl/sharedStrings.xml><?xml version="1.0" encoding="utf-8"?>
<sst xmlns="http://schemas.openxmlformats.org/spreadsheetml/2006/main" count="10925" uniqueCount="1543">
  <si>
    <t>Export Komplet</t>
  </si>
  <si>
    <t>VZ</t>
  </si>
  <si>
    <t>2.0</t>
  </si>
  <si>
    <t/>
  </si>
  <si>
    <t>False</t>
  </si>
  <si>
    <t>{2e5a883b-78b4-4e88-aa5b-bbadaa493b16}</t>
  </si>
  <si>
    <t>&gt;&gt;  skryté sloupce  &lt;&lt;</t>
  </si>
  <si>
    <t>0,01</t>
  </si>
  <si>
    <t>21</t>
  </si>
  <si>
    <t>15</t>
  </si>
  <si>
    <t>REKAPITULACE STAVBY</t>
  </si>
  <si>
    <t>v ---  níže se nacházejí doplnkové a pomocné údaje k sestavám  --- v</t>
  </si>
  <si>
    <t>Návod na vyplnění</t>
  </si>
  <si>
    <t>0,001</t>
  </si>
  <si>
    <t>Kód:</t>
  </si>
  <si>
    <t>BROUMOV</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</si>
  <si>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</si>
  <si>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</si>
  <si>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KSO:</t>
  </si>
  <si>
    <t>CC-CZ:</t>
  </si>
  <si>
    <t>Místo:</t>
  </si>
  <si>
    <t xml:space="preserve"> </t>
  </si>
  <si>
    <t>Datum:</t>
  </si>
  <si>
    <t>1. 12. 2019</t>
  </si>
  <si>
    <t>Zadavatel:</t>
  </si>
  <si>
    <t>IČ:</t>
  </si>
  <si>
    <t>KRÁLOVÉHRADECKÝ KRAJ</t>
  </si>
  <si>
    <t>DIČ:</t>
  </si>
  <si>
    <t>Uchazeč:</t>
  </si>
  <si>
    <t>Vyplň údaj</t>
  </si>
  <si>
    <t>Projektant:</t>
  </si>
  <si>
    <t>JIKA CZ</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</si>
  <si>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</si>
  <si>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</si>
  <si>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</si>
  <si>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</si>
  <si>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</si>
  <si>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</si>
  <si>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</si>
  <si>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</si>
  <si>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</si>
  <si>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</si>
  <si>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</si>
  <si>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</si>
  <si>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</si>
  <si>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</si>
  <si>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</si>
  <si>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</si>
  <si>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</si>
  <si>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</si>
  <si>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</si>
  <si>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</si>
  <si>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</si>
  <si>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</si>
  <si>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</si>
  <si>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</si>
  <si>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</si>
  <si>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</si>
  <si>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</si>
  <si>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</si>
  <si>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</si>
  <si>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</si>
  <si>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</si>
  <si>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</si>
  <si>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</si>
  <si>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</si>
  <si>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</si>
  <si>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</si>
  <si>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</si>
  <si>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</si>
  <si>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</si>
  <si>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</si>
  <si>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</si>
  <si>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</si>
  <si>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</si>
  <si>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01</t>
  </si>
  <si>
    <t>ONN BROUMOV-SNÍŽENÍ ENERGETICKÉ NÁROČNOSTI</t>
  </si>
  <si>
    <t>STA</t>
  </si>
  <si>
    <t>1</t>
  </si>
  <si>
    <t>{22df8168-892b-4788-8895-f20630623344}</t>
  </si>
  <si>
    <t>2</t>
  </si>
  <si>
    <t>02</t>
  </si>
  <si>
    <t>{68a9d7be-ab6d-435a-9543-e2bb0890d4cc}</t>
  </si>
  <si>
    <t>FASADA300</t>
  </si>
  <si>
    <t>2517,932</t>
  </si>
  <si>
    <t>LEŠENÍ</t>
  </si>
  <si>
    <t>3719,79</t>
  </si>
  <si>
    <t>KRYCÍ LIST SOUPISU PRACÍ</t>
  </si>
  <si>
    <t>OSTĚNÍ300</t>
  </si>
  <si>
    <t>1463,456</t>
  </si>
  <si>
    <t>SOKL160</t>
  </si>
  <si>
    <t>691,67</t>
  </si>
  <si>
    <t>ŠPALETA160</t>
  </si>
  <si>
    <t>255,199</t>
  </si>
  <si>
    <t>Objekt:</t>
  </si>
  <si>
    <t>01 - ONN BROUMOV-SNÍŽENÍ ENERGETICKÉ NÁROČNOSTI</t>
  </si>
  <si>
    <t>REKAPITULACE ČLENĚNÍ SOUPISU PRACÍ</t>
  </si>
  <si>
    <t>Kód dílu - Popis</t>
  </si>
  <si>
    <t>Cena celkem [CZK]</t>
  </si>
  <si>
    <t>-1</t>
  </si>
  <si>
    <t>HSV - Práce a dodávky HSV</t>
  </si>
  <si>
    <t xml:space="preserve">    1 - Zemní práce</t>
  </si>
  <si>
    <t xml:space="preserve">    3 - Svislé a kompletní konstrukce</t>
  </si>
  <si>
    <t xml:space="preserve">    5 - Komunikace pozemní</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</si>
  <si>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</si>
  <si>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</si>
  <si>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</si>
  <si>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</si>
  <si>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</si>
  <si>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712 - Povlakové krytiny</t>
  </si>
  <si>
    <t xml:space="preserve">    713 - Izolace tepelné</t>
  </si>
  <si>
    <t xml:space="preserve">    721 - Zdravotechnika - vnitřní kanalizace</t>
  </si>
  <si>
    <t xml:space="preserve">    741 - Elektroinstalace - silnoproud</t>
  </si>
  <si>
    <t xml:space="preserve">    742 - Elektroinstalace - slaboproud</t>
  </si>
  <si>
    <t xml:space="preserve">    751 - Vzduchotechnika</t>
  </si>
  <si>
    <t xml:space="preserve">    761 - Konstrukce prosvětlovací</t>
  </si>
  <si>
    <t xml:space="preserve">    762 - Konstrukce tesařské</t>
  </si>
  <si>
    <t xml:space="preserve">    764 - Konstrukce klempířské</t>
  </si>
  <si>
    <t xml:space="preserve">    766 - Konstrukce truhlářské</t>
  </si>
  <si>
    <t xml:space="preserve">    767 - Konstrukce zámečnické</t>
  </si>
  <si>
    <t xml:space="preserve">    784 - Dokončovací práce - malby a tapety</t>
  </si>
  <si>
    <t>HZS - Hodinové zúčtovací sazby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</si>
  <si>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</si>
  <si>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</si>
  <si>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</si>
  <si>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</si>
  <si>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</si>
  <si>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</si>
  <si>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</si>
  <si>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</si>
  <si>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</si>
  <si>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</si>
  <si>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</si>
  <si>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</si>
  <si>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</si>
  <si>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</si>
  <si>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</si>
  <si>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</si>
  <si>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</si>
  <si>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</si>
  <si>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113106023</t>
  </si>
  <si>
    <t>Rozebrání dlažeb a dílců při překopech inženýrských sítí s přemístěním hmot na skládku na vzdálenost do 3 m nebo s naložením na dopravní prostředek ručně komunikací pro pěší s ložem z kameniva nebo živice a s výplní spár ze zámkové dlažby</t>
  </si>
  <si>
    <t>m2</t>
  </si>
  <si>
    <t>CS ÚRS 2019 02</t>
  </si>
  <si>
    <t>4</t>
  </si>
  <si>
    <t>1870573739</t>
  </si>
  <si>
    <t>PSC</t>
  </si>
  <si>
    <t xml:space="preserve">Poznámka k souboru cen:_x000D_
1. Ceny jsou určeny pouze pro rozebrání dlažeb včetně odstranění lože po překopech inženýrských sítí z důvodu oprav havárií a přeložek._x000D_
2. Ceny nelze použít pro rozebrání dlažeb při zřízení nových inženýrských sítí._x000D_
3. Ceny nelze použít pro rozebrání dlažeb uložených do betonového lože nebo do cementové malty, které se oceňují cenami 113 10-7030 až -7034, -7430 až -7434 a -7530 až -7534 Odstranění podkladů nebo krytů po překopech z betonu prostého._x000D_
4. V cenách nejsou započteny náklady na popř. nutné očištění:_x000D_
a) dlažebních nebo mozaikových kostek, které se oceňuje cenami souboru cen 979 07-11 Očištění vybouraných dlažebních kostek části C 01 tohoto katalogu,_x000D_
b) betonových, kameninových nebo kamenných desek nebo dlaždic, které se oceňuje cenami souboru cen 979 0 . - . . Očištění vybouraných obrubníků, krajníků, desek nebo dílců části C 01 tohoto katalogu._x000D_
5. Přemístění vybourané dlažby včetně materiálu z lože a spár na vzdálenost přes 3 m se oceňuje cenami souborů cen 997 22-1 Vodorovná doprava suti a vybouraných hmot._x000D_
</t>
  </si>
  <si>
    <t>VV</t>
  </si>
  <si>
    <t>(322,28-52,73-190,61)*0,6</t>
  </si>
  <si>
    <t>113106121</t>
  </si>
  <si>
    <t>Rozebrání dlažeb komunikací pro pěší s přemístěním hmot na skládku na vzdálenost do 3 m nebo s naložením na dopravní prostředek s ložem z kameniva nebo živice a s jakoukoliv výplní spár ručně z betonových nebo kameninových dlaždic, desek nebo tvarovek</t>
  </si>
  <si>
    <t>-647094662</t>
  </si>
  <si>
    <t xml:space="preserve">Poznámka k souboru cen:_x000D_
1. Ceny jsou určeny pro rozebrání dlažeb včetně odstranění lože._x000D_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podkladu._x000D_
3. V cenách nejsou započteny náklady na popř. nutné očištění:_x000D_
a) dlažebních nebo mozaikových kostek, které se oceňuje cenami souboru cen 979 07-11 Očištění vybouraných dlažebních kostek části C01,_x000D_
b) betonových, kameninových nebo kamenných desek nebo dlaždic, které se oceňuje cenami souboru cen 979 0 . - . . Očištění vybouraných obrubníků, krajníků, desek nebo dílců části C01._x000D_
4. Přemístění vybourané dlažby včetně materiálu z lože a spár na vzdálenost přes 3 m se oceňuje cenami souborů cen 997 22-1 Vodorovná doprava suti a vybouraných hmot._x000D_
</t>
  </si>
  <si>
    <t>"OKAPOVÝ CHODNÍK"190,61*0,6</t>
  </si>
  <si>
    <t>3</t>
  </si>
  <si>
    <t>113106123</t>
  </si>
  <si>
    <t>Rozebrání dlažeb komunikací pro pěší s přemístěním hmot na skládku na vzdálenost do 3 m nebo s naložením na dopravní prostředek s ložem z kameniva nebo živice a s jakoukoliv výplní spár ručně ze zámkové dlažby</t>
  </si>
  <si>
    <t>-2419688</t>
  </si>
  <si>
    <t>"OKAPOVÝ CHODNÍK"78,94*0,6</t>
  </si>
  <si>
    <t>113107043</t>
  </si>
  <si>
    <t>Odstranění podkladů nebo krytů při překopech inženýrských sítí s přemístěním hmot na skládku ve vzdálenosti do 3 m nebo s naložením na dopravní prostředek ručně živičných, o tl. vrstvy přes 100 do 150 mm</t>
  </si>
  <si>
    <t>-2049844900</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</si>
  <si>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samostatně._x000D_
2. Ceny jsou určeny pouze pro případy havárií a přeložek._x000D_
3. Ceny nelze použít v rámci výstavby nových inženýrských sítí._x000D_
4. Ceny_x000D_
a) –7011 až –7013, -7411 až -7413 a -7511 až -7513 lze použít i pro odstranění podkladů nebo krytů ze štěrkopísku, škváry, strusky nebo z mechanicky zpevněných zemin,_x000D_
b) –7021 až 7025, -7421 až -7425 a -7521 až -7525 lze použít i pro odstranění podkladů nebo krytů ze zemin stabilizovaných vápnem,_x000D_
c) –7030 až -7034, -7430 až -7434 a -7530 až -7534 lze použít i pro odstranění dlažeb uložených do betonového lože a dlažeb z mozaiky uložených do cementové malty nebo podkladu ze zemin stabilizovaných cementem._x000D_
5. Ceny lze použít i pro odstranění podkladů nebo krytů opatřených živičnými postřiky nebo nátěry._x000D_
6.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zanedbává._x000D_
7. Přemístění vybouraného materiálu na vzdálenost přes 3 m se oceňuje cenami souborů cen 997 22-1 Vodorovná doprava suti._x000D_
8. Cenypro odstranění živičných podkladů nebo krytů -704 ., -744 . a -754 . nelze použít pro odstranění podkladu nebo krytu frézováním._x000D_
</t>
  </si>
  <si>
    <t xml:space="preserve">"PRO M POLYSTYRENU" </t>
  </si>
  <si>
    <t>"V"(10,755+14,415+2,43+4,44+13,375+7,315+10*0,6)*0,6</t>
  </si>
  <si>
    <t>5</t>
  </si>
  <si>
    <t>113107122</t>
  </si>
  <si>
    <t>Odstranění podkladů nebo krytů ručně s přemístěním hmot na skládku na vzdálenost do 3 m nebo s naložením na dopravní prostředek z kameniva hrubého drceného, o tl. vrstvy přes 100 do 200 mm</t>
  </si>
  <si>
    <t>-694420096</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</si>
  <si>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samostatně._x000D_
2. Ceny_x000D_
a) –7111 až –7113, –7151 až -7153, -7211 až -7213 a -7311 až -7313 lze použít i pro odstranění podkladů nebo krytů ze štěrkopísku, škváry, strusky nebo z mechanicky zpevněných zemin,_x000D_
b) –7121 až 7125, –7161 až -7165, -7221 až -7225 a -7321 až -7325 lze použít i pro odstranění podkladů nebo krytů ze zemin stabilizovaných vápnem,_x000D_
c) –7130 až -7134, –7170 až -7174, –7230 až -7234 a -7330 až -7334 lze použít i pro odstranění dlažeb uložených do betonového lože a dlažeb z mozaiky uložených do cementové malty nebo podkladu ze zemin stabilizovaných cementem._x000D_
3. Ceny lze použít i pro odstranění podkladů nebo krytů opatřených živičnými postřiky nebo nátěry._x000D_
4. Ceny odlišené podle tloušťky (např. do 100 mm, do 200 mm) jsou určeny vždy pro celou tloušťku jednotlivých konstrukcí._x000D_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nevykazuje._x000D_
6. Přemístění vybouraného materiálu větší vzdálenost, než je uvedeno, se oceňuje cenami souborů cen 997 22-1 Vodorovná doprava suti._x000D_
7. Ceny -714 . , -718 . , –724 . a -734 . nelze použít pro odstranění podkladu nebo krytu frézováním._x000D_
</t>
  </si>
  <si>
    <t>"PRO M POLYSTYRENU" 322,28*0,6</t>
  </si>
  <si>
    <t>6</t>
  </si>
  <si>
    <t>139711101</t>
  </si>
  <si>
    <t>Vykopávka v uzavřených prostorách s naložením výkopku na dopravní prostředek v hornině tř. 1 až 4</t>
  </si>
  <si>
    <t>m3</t>
  </si>
  <si>
    <t>-934151972</t>
  </si>
  <si>
    <t xml:space="preserve">Poznámka k souboru cen:_x000D_
1. V cenách nejsou započteny náklady na podchycení stavebních konstrukcí a případné odvětrávání pracovního prostoru._x000D_
</t>
  </si>
  <si>
    <t xml:space="preserve">"RUČNÍ VÝKOP RÝHY PRO ZATEPLENÍ SOKLU výkop hl 0,6 m, š 0,6m" </t>
  </si>
  <si>
    <t>"Z" (119.93+0,45+0,45+0,95+1,1+1,5+0,45+0,45+1,5)*0,6*0,6</t>
  </si>
  <si>
    <t>"J"(16,365+24,2)*0,6*0,6</t>
  </si>
  <si>
    <t>"V"(10,755+14,415+2,43+4,44+13,375+7,315+2,75+5,1+3,56+4,92+3,58+9,82+14,86)*0,6*0,6</t>
  </si>
  <si>
    <t>(2,2+0,3+2,0+0,3+1,2+2,1+2,1+1,2)*0,6*0,6</t>
  </si>
  <si>
    <t>"S"(10,415+8,25+14,33+9,02+2,1+2,1)*0,6*0,6</t>
  </si>
  <si>
    <t>Součet</t>
  </si>
  <si>
    <t>7</t>
  </si>
  <si>
    <t>162701105</t>
  </si>
  <si>
    <t>Vodorovné přemístění výkopku nebo sypaniny po suchu na obvyklém dopravním prostředku, bez naložení výkopku, avšak se složením bez rozhrnutí z horniny tř. 1 až 4 na vzdálenost přes 9 000 do 10 000 m</t>
  </si>
  <si>
    <t>-493160688</t>
  </si>
  <si>
    <t xml:space="preserve">Poznámka k souboru cen:_x000D_
1. Ceny nelze použít, předepisuje-li projekt přemístit výkopek na místo nepřístupné obvyklým dopravním prostředkům; toto přemístění se oceňuje individuálně._x000D_
2. V cenách jsou započteny i náhrady za jízdu loženého vozidla v terénu ve výkopišti nebo na násypišti._x000D_
3. V cenách nejsou započteny náklady na rozhrnutí výkopku na násypišti; toto rozhrnutí se oceňuje cenami souboru cen 171 . 0- . . Uložení sypaniny do násypů a 171 20-1201 Uložení sypaniny na skládky._x000D_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5._x000D_
5. Přemísťuje-li se výkopek z dočasných skládek vzdálených do 50 m, neoceňuje se nakládání výkopku, i když se provádí. Toto ustanovení neplatí, vylučuje-li projekt použití dozeru._x000D_
6. V cenách vodorovného přemístění sypaniny nejsou započteny náklady na dodávku materiálu, tyto se oceňují ve specifikaci._x000D_
</t>
  </si>
  <si>
    <t xml:space="preserve">"KUBATURTA POLYSTYRENU TL 160 MM" </t>
  </si>
  <si>
    <t>"Z" (119.93+0,45+0,45+0,95+1,1+1,5+0,45+0,45+1,5)*0,6*0,16</t>
  </si>
  <si>
    <t>"J"(16,365+24,2)*0,16*0,16</t>
  </si>
  <si>
    <t>"V"(10,755+14,415+2,43+4,44+13,375+7,315+2,75+5,1+3,56+4,92+3,58+9,82+14,86)*0,6*0,16</t>
  </si>
  <si>
    <t>(2,2+0,3+2,0+0,3+1,2+2,1+2,1+1,2)*0,6*0,16</t>
  </si>
  <si>
    <t>"S"(10,415+8,25+14,33+9,02+2,1+2,1)*0,6*0,16</t>
  </si>
  <si>
    <t>8</t>
  </si>
  <si>
    <t>171201211</t>
  </si>
  <si>
    <t>Poplatek za uložení stavebního odpadu na skládce (skládkovné) zeminy a kameniva zatříděného do Katalogu odpadů pod kódem 170 504</t>
  </si>
  <si>
    <t>t</t>
  </si>
  <si>
    <t>-197310558</t>
  </si>
  <si>
    <t xml:space="preserve">Poznámka k souboru cen:_x000D_
1. Ceny uvedené v souboru cen lze po dohodě upravit podle místních podmínek._x000D_
</t>
  </si>
  <si>
    <t>28,083*1,8</t>
  </si>
  <si>
    <t>9</t>
  </si>
  <si>
    <t>174101102</t>
  </si>
  <si>
    <t>Zásyp sypaninou z jakékoliv horniny s uložením výkopku ve vrstvách se zhutněním v uzavřených prostorách s urovnáním povrchu zásypu</t>
  </si>
  <si>
    <t>-929949090</t>
  </si>
  <si>
    <t xml:space="preserve">Poznámka k souboru cen:_x000D_
1. Ceny 174 10- . . jsou určeny pro zhutněné zásypy s mírou zhutnění:_x000D_
a) z hornin soudržných do 100 % PS,_x000D_
b) z hornin nesoudržných do I(d) 0,9,_x000D_
c) z hornin kamenitých pro jakoukoliv míru zhutnění._x000D_
2. Je-li projektem předepsáno vyšší zhutnění, podle bodu a) a b) poznámky č 1., ocení se zásyp individuálně._x000D_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potrubí._x000D_
4. V cenách 10-1101, 10-1103, 20-1101 a 20-1103 je započteno přemístění sypaniny ze vzdálenosti 10 m od kraje výkopu nebo zasypávaného prostoru, měřeno k těžišti skládky._x000D_
5. V ceně 10-1102 je započteno přemístění sypaniny ze vzdálenosti 15 m od hrany zasypávaného prostoru, měřeno k těžišti skládky._x000D_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._x000D_
7. Odklizení zbylého výkopku po provedení zásypu zářezů se šikmými stěnami pro podzemní vedení nebo zásypu jam a rýh pro podzemní vedení se oceňuje, je-li objem zbylého výkopku:_x000D_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výkopku;_x000D_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8._x000D_
8. Rozprostření zbylého výkopku podél výkopu a nad výkopem po provedení zásypů zářezů se šikmými stěnami pro podzemní vedení nebo zásypu jam a rýh pro podzemní vedení se oceňuje:_x000D_
a) cenou 171 20-1101 Uložení sypaniny do nezhutněných násypů, není-li projektem předepsáno zhutnění rozprostřeného zbylého výkopku,_x000D_
b) cenou 171 10-1111 Uložení sypaniny do násypů z hornin sypkých, je-li předepsáno zhutnění rozprostřeného zbylého výkopku, a to v objemu vypočteném podle poznámky č.6, příp. zmenšeném o objem výkopku, který byl již odklizen._x000D_
9. Míru zhutnění předepisuje projekt._x000D_
</t>
  </si>
  <si>
    <t>"VÝKOP RÝHY PRO ZATEPLENÍ SOKLU"116,02</t>
  </si>
  <si>
    <t>"- KUBATURTA POLYSTYARENU TL 160 MM" -28,083</t>
  </si>
  <si>
    <t>Svislé a kompletní konstrukce</t>
  </si>
  <si>
    <t>10</t>
  </si>
  <si>
    <t>319201321</t>
  </si>
  <si>
    <t>Vyrovnání nerovného povrchu vnitřního i vnějšího zdiva bez odsekání vadných cihel, maltou (s dodáním hmot) tl. do 30 mm</t>
  </si>
  <si>
    <t>-1427548609</t>
  </si>
  <si>
    <t>"VYROVNÁNÍ ZDIVA POD TERÉNEM"</t>
  </si>
  <si>
    <t>"OBVOD"340,055*1,1</t>
  </si>
  <si>
    <t>11</t>
  </si>
  <si>
    <t>349231821</t>
  </si>
  <si>
    <t>Přizdívka z cihel ostění s ozubem ve vybouraných otvorech, s vysekáním kapes pro zavázaní přes 150 do 300 mm</t>
  </si>
  <si>
    <t>141548742</t>
  </si>
  <si>
    <t xml:space="preserve">Poznámka k souboru cen:_x000D_
1. Ceny jsou určeny pro přizdívku ostění zavazovaného do přilehlého zdiva._x000D_
2. Ceny neplatí pro přizdívku ostění do 80 mm tloušťky; tyto se oceňují příslušnými cenami souboru cen 319 20- . Vyrovnání nerovného povrchu vnitřního i vnějšího zdiva._x000D_
3. Množství měrných jednotek se určuje jako součin tloušťky zdi a výšky přizdívaného o ostění._x000D_
</t>
  </si>
  <si>
    <t>"019"0,5*2,3*2</t>
  </si>
  <si>
    <t>"O07"1,26*0,5</t>
  </si>
  <si>
    <t>"O22"2,3*0,5</t>
  </si>
  <si>
    <t>"O026"2,3*0,5*3</t>
  </si>
  <si>
    <t>Komunikace pozemní</t>
  </si>
  <si>
    <t>12</t>
  </si>
  <si>
    <t>577186111</t>
  </si>
  <si>
    <t>Asfaltový beton vrstva ložní ACL 22 (ABVH) s rozprostřením a zhutněním z nemodifikovaného asfaltu v pruhu šířky do 3 m, po zhutnění tl. 90 mm</t>
  </si>
  <si>
    <t>1041325369</t>
  </si>
  <si>
    <t xml:space="preserve">Poznámka k souboru cen:_x000D_
1. ČSN EN 13108-1 připouští pro ACL 22 pouze tl. 60 až 90 mm._x000D_
</t>
  </si>
  <si>
    <t>"OKAPOVÝ CHODNÍK" 52,73*0,6</t>
  </si>
  <si>
    <t>13</t>
  </si>
  <si>
    <t>577186131</t>
  </si>
  <si>
    <t>Asfaltový beton vrstva ložní ACL 22 (ABVH) s rozprostřením a zhutněním z modifikovaného asfaltu, po zhutnění v pruhu šířky do 3 m, po zhutnění tl. 90 mm</t>
  </si>
  <si>
    <t>745409787</t>
  </si>
  <si>
    <t>14</t>
  </si>
  <si>
    <t>596211110</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</si>
  <si>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do 50 m2</t>
  </si>
  <si>
    <t>223992869</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</si>
  <si>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apod.)._x000D_
2. V cenách jsou započteny i náklady na dodání hmot pro lože a na dodání materiálu na výplň spár._x000D_
3. V cenách nejsou započteny náklady na dodání zámkové dlažby, které se oceňuje ve specifikaci; ztratné lze dohodnout u plochy_x000D_
a) do 100 m2 ve výši 3 %,_x000D_
b) přes 100 do 300 m2 ve výši 2 %,_x000D_
c) přes 300 m2 ve výši 1 %._x000D_
4. Část lože přesahující tloušťku 40 mm se oceňuje cenami souboru cen 451 . . -9 . Příplatek za každých dalších 10 mm tloušťky podkladu nebo lože._x000D_
</t>
  </si>
  <si>
    <t>"OKAPOVÝ CHODNÍK ZE ZÁMKOVÉ DLAŽBY" 78,94*0,6</t>
  </si>
  <si>
    <t>M</t>
  </si>
  <si>
    <t>59245295</t>
  </si>
  <si>
    <t>dlažba zámková tvaru vlny 225x112x60mm přírodní</t>
  </si>
  <si>
    <t>-642996309</t>
  </si>
  <si>
    <t xml:space="preserve">"50% NOVÉ DLAŽBY" </t>
  </si>
  <si>
    <t>"OKAPOVÝ CHODNÍK ZE ZÁMKOVÉ DLAŽBY" 78,94*0,6*0,5</t>
  </si>
  <si>
    <t>Úpravy povrchů, podlahy a osazování výplní</t>
  </si>
  <si>
    <t>16</t>
  </si>
  <si>
    <t>612325302</t>
  </si>
  <si>
    <t>Vápenocementová omítka ostění nebo nadpraží štuková</t>
  </si>
  <si>
    <t>-1504732586</t>
  </si>
  <si>
    <t xml:space="preserve">Poznámka k souboru cen:_x000D_
1. Ceny lze použít jen pro ocenění samostatně upravovaného ostění a nadpraží ( např. při dodatečné výměně oken nebo zárubní ) v šířce do 300 mm okolo upravovaného otvoru._x000D_
</t>
  </si>
  <si>
    <t>"PO VÝMĚNĚ V¨ÝPLNÍ"</t>
  </si>
  <si>
    <t>"001"(1,1*2+1,2)*0,5*3</t>
  </si>
  <si>
    <t>"002"(1,2*2+1,08)*0,5</t>
  </si>
  <si>
    <t>"003"(1,85*2+1,85)*0,5</t>
  </si>
  <si>
    <t>"004"(1,56*2+0,64)*0,5</t>
  </si>
  <si>
    <t>"005"(1,56*2+1,56)*0,5*3</t>
  </si>
  <si>
    <t>"006"(1,25*2+1,08)*0,5</t>
  </si>
  <si>
    <t>"007"(1,55*2+0,6)*0,5</t>
  </si>
  <si>
    <t>"008"(1,55*2+1,106)*0,5*2</t>
  </si>
  <si>
    <t>"009"(1,55*2+1,66)*0,5</t>
  </si>
  <si>
    <t>"010"(1,5*2+0,97)*0,5*2</t>
  </si>
  <si>
    <t>"011"(1,5*2+0,85)*0,5*9</t>
  </si>
  <si>
    <t>"012"(0,73*2+1,4)*0,5*3</t>
  </si>
  <si>
    <t>"0,13"(0,73*2+1)*0,5*2</t>
  </si>
  <si>
    <t>"014"(0,73*2+0,51)*0,5*3</t>
  </si>
  <si>
    <t>"015"(1,2*2+0,6)*0,5</t>
  </si>
  <si>
    <t>"016"(1,2*2+1,2)*0,5*5</t>
  </si>
  <si>
    <t>"0,17"(1*2+1,3)*0,5</t>
  </si>
  <si>
    <t>"018"(1,2*2+1,05)*0,5*2</t>
  </si>
  <si>
    <t>"019"(2,3*2+0,6)*0,5*2</t>
  </si>
  <si>
    <t>"020"(1,2*2+0,9)*0,5*9</t>
  </si>
  <si>
    <t>"021"(2,3*2+1,3)*0,5*6</t>
  </si>
  <si>
    <t>"022"(2,3*2+0,9)*0,5*4</t>
  </si>
  <si>
    <t>"023"(2,3*2+1,6)*0,5*2</t>
  </si>
  <si>
    <t>"024"(2,362*2+1,324)*0,5*8</t>
  </si>
  <si>
    <t>"025"(2*2+1,3)*0,5</t>
  </si>
  <si>
    <t>"026"(2,3*2+1)*0,5*3</t>
  </si>
  <si>
    <t>"027"(1,2*2+0,73)*0,5</t>
  </si>
  <si>
    <t>"028"(2,3*2+1,1)*0,5*2</t>
  </si>
  <si>
    <t>"029"(2,3*2+1,85)*0,5</t>
  </si>
  <si>
    <t>"030"(2,3*2+1,2)*0,5*2</t>
  </si>
  <si>
    <t>"031"(1,2*2+0,5)*0,5</t>
  </si>
  <si>
    <t>"032"(1,2*2+0,57)*0,5</t>
  </si>
  <si>
    <t>Mezisoučet</t>
  </si>
  <si>
    <t>"dveře d01"(2,37*2+1,24)*0,5</t>
  </si>
  <si>
    <t>"D02"(2*2+2,5)*0,5</t>
  </si>
  <si>
    <t>"D03"(3*2+1,1)*0,5</t>
  </si>
  <si>
    <t>"D04"(3,15*2+1,5)*0,5*2</t>
  </si>
  <si>
    <t>"D05"(3,15*2+1,95)*0,5</t>
  </si>
  <si>
    <t>17</t>
  </si>
  <si>
    <t>621531021</t>
  </si>
  <si>
    <t>Omítka tenkovrstvá silikonová vnějších ploch probarvená, včetně penetrace podkladu zrnitá, tloušťky 2,0 mm podhledů</t>
  </si>
  <si>
    <t>-2034526111</t>
  </si>
  <si>
    <t>"HLAVNÍ VSUP ODHAD" 40</t>
  </si>
  <si>
    <t>18</t>
  </si>
  <si>
    <t>622143001</t>
  </si>
  <si>
    <t>Montáž omítkových profilů plastových nebo pozinkovaných, upevněných vtlačením do podkladní vrstvy nebo přibitím soklových</t>
  </si>
  <si>
    <t>m</t>
  </si>
  <si>
    <t>-236962991</t>
  </si>
  <si>
    <t xml:space="preserve">Poznámka k souboru cen:_x000D_
1. V cenách jsou započteny náklady na montáž profilů včetně úchytného materiálu._x000D_
2. V cenách nejsou započteny náklady na dodávku profilů, tyto se oceňují ve specifikaci, ztratné lze stanovit ve výši 5%._x000D_
3. V ceně -3004 nejsou započteny náklady na ochrannou fólii pro okna a dveře; tyto se oceňují cenou 629 99-1012 podle příslušné plochy otvoru._x000D_
</t>
  </si>
  <si>
    <t>"OBVOD" 340,055</t>
  </si>
  <si>
    <t>-1,24-2,5-1,1-1,5-1,95</t>
  </si>
  <si>
    <t>19</t>
  </si>
  <si>
    <t>59051661R01</t>
  </si>
  <si>
    <t>AL zakládací profil pod ETICS tl 0,7mm pro izolant tl 240mm</t>
  </si>
  <si>
    <t>349054043</t>
  </si>
  <si>
    <t>331,765*1,05 'Přepočtené koeficientem množství</t>
  </si>
  <si>
    <t>20</t>
  </si>
  <si>
    <t>622143003</t>
  </si>
  <si>
    <t>Montáž omítkových profilů plastových nebo pozinkovaných, upevněných vtlačením do podkladní vrstvy nebo přibitím rohových s tkaninou</t>
  </si>
  <si>
    <t>-1277977574</t>
  </si>
  <si>
    <t>"Z 1"(0,9+0,6)*2*3+(1,2+1,8)*2*6+(1,2+1,3)*2*(6+6)+(1,6+2,3)*2*6+3,14*1</t>
  </si>
  <si>
    <t>"Z 2"(1,2+0,45)*2*(4+4)+(2,3+2,1)*2*(2+3)+(1,0+2,1)*2+(0,9+1,2)*2*(2+2)+(1,8+1,85)*2*(9+9)</t>
  </si>
  <si>
    <t>"Z 3"(1,2+2,3)*(6+10+6+10+6)</t>
  </si>
  <si>
    <t>"Z1" "O16"(1,2+1,2)*2*(2+2+1)+"O17"(1,3+1)*2+(1,2+2,3)*2*(3+3+3)+"O26"(1+2,3)*2*3+(1,2+1,8)*2*4+"O18"(1,05+1,2)*2+"O15"(0,6+1,2)*2*2+"O31"(0,5+1,2)*2</t>
  </si>
  <si>
    <t>"O32"(0,57+1,2)*2</t>
  </si>
  <si>
    <t>"Z2""DV"(1,5+2,19*2)+"O18"(1,05+1,2)*2*2+"O24"(1,324+2,362)*2*(4++2+2)+"O25"(1,3+2)*2+ "DV"(1,2+2,1*2)</t>
  </si>
  <si>
    <t>"Z3""O14"(0,51+0,73)*2*3+"O12"(1,4+0,73)*2+"O20"(0,9+1,23)*2*2+"D05"(1,95+3,15)*2*2+"O23"(1,6+2,3)*2*2+"O15"(0,6+1,2)*2</t>
  </si>
  <si>
    <t>"O30"(1,2+2,3)*2*2+(1,2+2,3)*2*2+(0,9+1,1)*2+(1,6+2,3)*2*2</t>
  </si>
  <si>
    <t>"Z4" "DV" (1,2+3,0*2)+"O12"(1,4+0,73)*2*2+"O13"(1+0,73)*2+"DV"(3+2,1*2)+(0,9+0,9)*2+"O22"(0,9+2,3)*2*3+"O21"(1,3+2,3)*2*(3+3)</t>
  </si>
  <si>
    <t>"D04"(1,5+3,15)*2*2+(1,2+2,3)*2*3+(1,5+3,15*2)+"SKLOB"(2,8+4,8)*2+(2,8+3,6)*2+"O20"(0,9+1,2)*2*(3+3)</t>
  </si>
  <si>
    <t>"Z5""O10"(0,97+1,5)*2*2+"D01"(1,24+2,37*2)+(2+2,3)*2*(2+2)</t>
  </si>
  <si>
    <t>"Z6"(1,2+0,9)*2*3+(1,2+2,3)*2*(3+2)+(1,2+1,5)*2</t>
  </si>
  <si>
    <t>"S1""1D02"(2,5+2,0*2)+"O08"(1,16+1,55)*2*2+"O09"(1,66+1,55)*2+(1,2+2,3)*2*2+(1,6+2,3)*2+(1,2+1,8)*2*2+(1,6+1,8)*2</t>
  </si>
  <si>
    <t>"S2""O007"(0,6+1,55)*2+"O06"(1,08+1,26)*2+"O005"(1,55+1,56)*2*3+"O04"(0,64+1,56)*2+"O19"(0,6+2,3)*2*2+(2+2,3)*2*(4+4)</t>
  </si>
  <si>
    <t>"S3""D003"(1,1+3,15*2)+"O003"(1,85+1,85)*2+"O002"(1,08+1,2)*2+(1,5+1,85)*2+(1+2,3)*2+"O28"(1,1+2,3)*2*2+"O29"(1,85+2,3)*2</t>
  </si>
  <si>
    <t>(1,2+1,85)*2*2</t>
  </si>
  <si>
    <t>"S4""O001"(1,2+1,1)*2*3+(0,9+2,3)*2+(1,2+2,3)*(1+3)</t>
  </si>
  <si>
    <t>"S5"(0,6+1,15)*2+"O15"(0,6+1,15)*2+"O22"(0,9+2,3)*2</t>
  </si>
  <si>
    <t>"J1"(1,2+2,3)*2*(3+3)+"027"(0,73+1,2)*2</t>
  </si>
  <si>
    <t>"J2"0</t>
  </si>
  <si>
    <t>"J1 "0</t>
  </si>
  <si>
    <t>"J2 1""O11"(0,85+1,5)*2*9+"O20"(0,9+1,2)*2+(0,9+1,2)*2+(1,8+2,3)*(6+6)+(1,2+2,3)*2*2</t>
  </si>
  <si>
    <t>"ROHY A KOUTY BUDOVY"</t>
  </si>
  <si>
    <t>"Z"(9,75+1,8)*16+20</t>
  </si>
  <si>
    <t>"V"(8,095+1,5)*24+20</t>
  </si>
  <si>
    <t>"J"9+9,5+8,285+2,395</t>
  </si>
  <si>
    <t>"S"(7,655+2,22)*5</t>
  </si>
  <si>
    <t>"VÝPLNĚ MIMO PD"</t>
  </si>
  <si>
    <t>(1+1)*4+(0,8+0,8)*4+(0,9+2,0*2)</t>
  </si>
  <si>
    <t>59051486</t>
  </si>
  <si>
    <t>lišta rohová PVC 10/15cm s tkaninou</t>
  </si>
  <si>
    <t>-1490695314</t>
  </si>
  <si>
    <t>2160,151*0,7*1,05</t>
  </si>
  <si>
    <t>22</t>
  </si>
  <si>
    <t>59051510</t>
  </si>
  <si>
    <t>profil okenní s nepřiznanou podomítkovou okapnicí PVC 2,0m s tkaninou</t>
  </si>
  <si>
    <t>-2065783680</t>
  </si>
  <si>
    <t>2160,151*0,16*1,05</t>
  </si>
  <si>
    <t>23</t>
  </si>
  <si>
    <t>59051512</t>
  </si>
  <si>
    <t>profil parapetní napojovací se sklovláknitou armovací tkaninou PVC 2m</t>
  </si>
  <si>
    <t>462110125</t>
  </si>
  <si>
    <t>2160,151*0,14*1,05</t>
  </si>
  <si>
    <t>24</t>
  </si>
  <si>
    <t>622143004</t>
  </si>
  <si>
    <t>Montáž omítkových profilů plastových nebo pozinkovaných, upevněných vtlačením do podkladní vrstvy nebo přibitím začišťovacích samolepících pro vytvoření dilatujícího spoje s okenním rámem</t>
  </si>
  <si>
    <t>-379421088</t>
  </si>
  <si>
    <t>(1+1)*4+(0,8+0,8)*4+(0,9+2,0)*2+(0,5+0,5)*2+(1+2)*2</t>
  </si>
  <si>
    <t>25</t>
  </si>
  <si>
    <t>59051476</t>
  </si>
  <si>
    <t>profil okenní začišťovací se sklovláknitou armovací tkaninou 9mm/2,4m</t>
  </si>
  <si>
    <t>-1313549648</t>
  </si>
  <si>
    <t>1626,516*1,05 'Přepočtené koeficientem množství</t>
  </si>
  <si>
    <t>26</t>
  </si>
  <si>
    <t>622211031</t>
  </si>
  <si>
    <t>Montáž kontaktního zateplení lepením a mechanickým kotvením z polystyrenových desek nebo z kombinovaných desek na vnější stěny, tloušťky desek přes 120 do 160 mm</t>
  </si>
  <si>
    <t>1300052621</t>
  </si>
  <si>
    <t xml:space="preserve">Poznámka k souboru cen:_x000D_
1. V cenách jsou započteny náklady na:_x000D_
a) upevnění desek lepením a talířovými hmoždinkami,_x000D_
b) přestěrkování izolačních desek,_x000D_
c) vložení sklovláknité výztužné tkaniny,_x000D_
d) uzavření otvorů po kotvách lešení._x000D_
2. V cenách nejsou započteny náklady na:_x000D_
a) dodávku desek tepelné izolace; tyto se ocení ve specifikaci, ztratné lze stanovit ve výši 5%,_x000D_
b) provedení konečné povrchové úpravy:_x000D_
- vrchní tenkovrstvou omítkou, tyto se ocení příslušnými cenami této části katalogu_x000D_
- nátěrem; tyto se ocení příslušnými cenami části A07 katalogu 800-783_x000D_
- keramickým obkladem; tyto se ocení příslušnými cenami souboru cen části A01 katalogu 800-781 Obklady keramické,_x000D_
c) osazení profilů, tyto se ocení příslušnými cenami této části katalogu._x000D_
3. V cenách 621 25-1101 až -1107 jsou započteny náklady na osazení a dodávku tepelněizolačních zátek v počtu 10 ks/m2 pro podhledy._x000D_
4. V cenách 622 25-1101 až -1107 jsou započteny náklady na osazení a dodávku tepelněizolačních zátek v počtu 8 ks/m2 pro stěny._x000D_
5. Kombinovaná deska je např. sendvičově uspořádaná deska tvořena izolačním jádrem z grafitového polystyrenu a krycí deskou z minerální vlny._x000D_
</t>
  </si>
  <si>
    <t>"SOKL"</t>
  </si>
  <si>
    <t>"Z" (119.93+0,45+0,45+0,95+1,1+1,5+0,45+0,45+1,5)*2,1</t>
  </si>
  <si>
    <t>"ANGL. DVOREK" 17,5*0,6</t>
  </si>
  <si>
    <t>-0,9*0,6*3-1,2*1,8*6-1,2*0,45*8-3,5*1,5</t>
  </si>
  <si>
    <t>"J"(16,365+17,775+24,2)*2,1</t>
  </si>
  <si>
    <t>-"O11"0,85*1,1*9</t>
  </si>
  <si>
    <t>"V"(10,755+14,415+2,43+4,44+13,375+7,315+2,75+5,1+3,56+4,92+3,58+9,82+14,86)*2,1</t>
  </si>
  <si>
    <t>-"O16"1,2*1,2*4-"O17"1,3*1-1,5*1,6-"O18"1,05*1,2*2-1,2*1,6</t>
  </si>
  <si>
    <t>-"O14"(0,41*0,73)*3-"O12"1,4*0,73*3-1,2*1,6-"O13"1*0,73*3-"O10"0,97*1,5*2-"D01"1,24*2,37-1,2*0,9*3</t>
  </si>
  <si>
    <t>(2,2+0,3+2,0+0,3+1,2+2,1+2,1+1,2)*2,1</t>
  </si>
  <si>
    <t>"ČÁST ZATEPLENÍ JE VÍC NEŽ 2,1 M VYSOKÁ" 27,5*(2,73+0,6-2,1)</t>
  </si>
  <si>
    <t>14,2*(3,05+0,6-2,1)</t>
  </si>
  <si>
    <t>"S"(10,415+8,25+14,33+9,02+2,1+2,1)*2,1</t>
  </si>
  <si>
    <t>-"O08"1,16*1,55*2-"O09"1,66*1,59-"O07"0,6*1,55-"O06"1,08*1,29-"O05"1,055*1,56*3-"O04"0,64*1,56</t>
  </si>
  <si>
    <t>-"D03"1,1*1,8-"O03"1,85*1,85-"O02"1,08*1,2-"O01"1,2*1,1*3</t>
  </si>
  <si>
    <t>27</t>
  </si>
  <si>
    <t>28376359</t>
  </si>
  <si>
    <t>deska perimetrická spodních staveb, podlah a plochých střech 200kPa λ=0,034 tl 160mm</t>
  </si>
  <si>
    <t>617500941</t>
  </si>
  <si>
    <t>691,67*1,02</t>
  </si>
  <si>
    <t>28</t>
  </si>
  <si>
    <t>622212051</t>
  </si>
  <si>
    <t>Montáž kontaktního zateplení vnějšího ostění, nadpraží nebo parapetu lepením z polystyrenových desek nebo z kombinovaných desek hloubky špalet přes 200 do 400 mm, tloušťky desek do 40 mm</t>
  </si>
  <si>
    <t>-1554188181</t>
  </si>
  <si>
    <t xml:space="preserve">Poznámka k souboru cen:_x000D_
1. V cenách jsou započteny náklady na:_x000D_
a) upevnění desek celoplošným lepením,_x000D_
b) přestěrkování izolačních desek,_x000D_
c) vložení sklovláknité výztužné tkaniny,_x000D_
d) osazení a dodávku rohovníků._x000D_
2. V cenách nejsou započteny náklady na:_x000D_
a) dodávku desek tepelné izolace; tyto se ocení ve specifikaci; ztratné lze stanovit ve výši 10%,_x000D_
b) provedení konečné povrchové úpravy:_x000D_
- vrchní tenkovrstvou omítkou; tyto se ocení příslušnými cenami této části katalogu_x000D_
- nátěrem; tyto se ocení příslušnými cenami části A07 katalogu 800-783 Nátěry_x000D_
3. Pro ocenění montáže kontaktního zateplení ostění nebo nadpraží hloubky přes 400 mm se použijí ceny souboru cen 62. 2.- 1… Montáž kontaktního zateplení lepením a mechanickým kotvením._x000D_
</t>
  </si>
  <si>
    <t>"Z"(0,9+0,6)*2*3+(1,2+1,8)*2*6+(1,2+0,45)*2*8</t>
  </si>
  <si>
    <t>"J""O11"(0,85+1,1)*2*9</t>
  </si>
  <si>
    <t>"V""O16"(1,2+1,2)*2*4+"O17"(1,3+1)*2+(1,5+1,6)*2+"O18"(1,05+1,2)*2*2+(1,2+1,6)*2</t>
  </si>
  <si>
    <t>"O14"(0,41+0,73)*2*3+"O12"(1,4+0,73)*2*3+(1,2+1,6)*2+"O13"(1+0,73)*2*3+"O10"(0,97+1,5)*2*2+"D01"1,24+2,37*2+(1,2+0,9)*2*3</t>
  </si>
  <si>
    <t>"S""O08"(1,16+1,55)*2*2+"O09"(1,66+1,59)*2+"O07"(0,6+1,55)*2+"O06"(1,08+1,29)*2-"O05"(1,055+1,56)*2*3-"O04"0,64*1,56</t>
  </si>
  <si>
    <t>-"D03"1,1*1,8-"O03"-1,85*1,85-"O02"1,08*1,2+"O01"(1,2+1,1)*2*3</t>
  </si>
  <si>
    <t>(1+1)*4+(0,8+0,8)*4++0,5*4</t>
  </si>
  <si>
    <t>29</t>
  </si>
  <si>
    <t>28376351</t>
  </si>
  <si>
    <t>deska perimetrická spodních staveb, podlah a plochých střech 200kPa λ=0,034 tl 40mm</t>
  </si>
  <si>
    <t>-67322706</t>
  </si>
  <si>
    <t>255,199*0,4*1,1</t>
  </si>
  <si>
    <t>30</t>
  </si>
  <si>
    <t>622221151</t>
  </si>
  <si>
    <t>Montáž kontaktního zateplení lepením a mechanickým kotvením z desek z minerální vlny s kolmou orientací vláken na vnější stěny, tloušťky desek přes 200 mm</t>
  </si>
  <si>
    <t>-1856353902</t>
  </si>
  <si>
    <t>"Z"(8,55+0,3)*8,095</t>
  </si>
  <si>
    <t>-1,2*2,3*6</t>
  </si>
  <si>
    <t>(0,5+9,1+0,5)*9,1+0,5*2*1+9,1*1,8*0,5</t>
  </si>
  <si>
    <t>-1,6*2,3*6-3,14*0,5*0,5</t>
  </si>
  <si>
    <t>(8,8+1)*8,095</t>
  </si>
  <si>
    <t>(31,66+0,6)*(11,45-0,6)</t>
  </si>
  <si>
    <t>-2,3*2,1*5-1*2,3-0,9*1,2*4-1,8*1,85*18-3,5*2,3</t>
  </si>
  <si>
    <t>(9,95-0,6+1+1,5)*9,74</t>
  </si>
  <si>
    <t>(15,0+0,6+0,5)*9,75</t>
  </si>
  <si>
    <t>-1,2*2,3*10</t>
  </si>
  <si>
    <t>(11,5-0,6)*9,445</t>
  </si>
  <si>
    <t>(15,05+0,6+0,5+1,5)*9,75</t>
  </si>
  <si>
    <t>9,25*9,75</t>
  </si>
  <si>
    <t>"V"( 14,8+3,79)*9,75</t>
  </si>
  <si>
    <t>-"O18"1,05*1,2*4-"O17"1,3*1-1,2*2,3*6-"O26"1*2,3*2</t>
  </si>
  <si>
    <t>(6,21+32,79+1)*8.305</t>
  </si>
  <si>
    <t>-1,2*2,3*2-1,2*1,8*2</t>
  </si>
  <si>
    <t>3,4*8,5</t>
  </si>
  <si>
    <t>-1,2*2,3-1*2,3-1,2*1,8*2</t>
  </si>
  <si>
    <t>"PRUH POD ŘÍMSOU" (4,5*3,4)*0,4</t>
  </si>
  <si>
    <t>"3.NP"(4,5+3,4)*2</t>
  </si>
  <si>
    <t>-"O16"1,2*1,2-"O15"0,6*1,2*2-"O32"0,57*1,2-"O31"0,5*1,2</t>
  </si>
  <si>
    <t>(2+5,1+2)*11,465</t>
  </si>
  <si>
    <t>-1,5*0,9-"O25"1,3*2-"O24"1,324*2,362*4</t>
  </si>
  <si>
    <t>3,38*8,5</t>
  </si>
  <si>
    <t>-"O24"1,324*2,362*2-1,2*1,75*2</t>
  </si>
  <si>
    <t>(1+5,4+2)*8,31</t>
  </si>
  <si>
    <t>-"O18"0,8*1,05*2-"O24"1,324*2,362*2-1,2*1,75*2</t>
  </si>
  <si>
    <t>2,59*8,31+4,1*(11,65-8,31)+4,1*(13,275-11,65)*0,5</t>
  </si>
  <si>
    <t>(4,7358+0,6+0,07)*11,555</t>
  </si>
  <si>
    <t>-1,2*2,3*6-0,6*1,2*2</t>
  </si>
  <si>
    <t>(0,5+9,5)*11,5+4*3*0,5</t>
  </si>
  <si>
    <t>-"O21"1,3*2,3*6-1,2*2,3*3-"D04"1,5*3,15*2-1,5*3,15</t>
  </si>
  <si>
    <t>(2,2+10,775+2,2)*8,265</t>
  </si>
  <si>
    <t>"SKLOBETON" -2,8*4,8-2,8*3,6</t>
  </si>
  <si>
    <t>-2*2,3*4</t>
  </si>
  <si>
    <t>10,755*8,095</t>
  </si>
  <si>
    <t>-1,2*2,3*3-1,1*2,3*2-1,2*1,5</t>
  </si>
  <si>
    <t>"J1"11,5*9,75</t>
  </si>
  <si>
    <t>"J2 1"24,2*8,285</t>
  </si>
  <si>
    <t>-"O20"0,9*1,2*2-1,8*2,3*12-1,2*2,3*2</t>
  </si>
  <si>
    <t>(7,2+2,5)*7,55</t>
  </si>
  <si>
    <t>-1,2*2,3*2-1,6*2,3-1,2*1,8*2-1,6*1,8</t>
  </si>
  <si>
    <t>14,15*8,265</t>
  </si>
  <si>
    <t>-2*2,3*8</t>
  </si>
  <si>
    <t>(2,5+8,25)*10,925+2,5*2,5*0,5</t>
  </si>
  <si>
    <t>-1,2*1-1,5*1,85-1*2,3-"O28"1,1*2,3*2-"O29"1,85*2,3-1,2*1,85*2</t>
  </si>
  <si>
    <t>9,695*8,095</t>
  </si>
  <si>
    <t>-0,9*2,3-1,2*2,3*4</t>
  </si>
  <si>
    <t>31</t>
  </si>
  <si>
    <t>63151545</t>
  </si>
  <si>
    <t>deska tepelně izolační minerální kontaktních fasád kolmé vlákno λ=0,041 tl 300mm</t>
  </si>
  <si>
    <t>-1629027342</t>
  </si>
  <si>
    <t>32</t>
  </si>
  <si>
    <t>622222051</t>
  </si>
  <si>
    <t>Montáž kontaktního zateplení vnějšího ostění, nadpraží nebo parapetu lepením z desek z minerální vlny s podélnou nebo kolmou orientací vláken hloubky špalet přes 200 do 400 mm, tloušťky desek do 40 mm</t>
  </si>
  <si>
    <t>-385146213</t>
  </si>
  <si>
    <t>"Z"</t>
  </si>
  <si>
    <t>(1,2+2,3)*2*6</t>
  </si>
  <si>
    <t>(1,6+2,3)*2*6+3,14*1</t>
  </si>
  <si>
    <t>(2,3+2,1)*2*5+(1+2,3)*2+(0,9+1,2)*2*4+(1,8+1,85)*2*18+(3,5+2,3)*2</t>
  </si>
  <si>
    <t>(1,2+2,3)*2*10</t>
  </si>
  <si>
    <t>"V"</t>
  </si>
  <si>
    <t>"O18"(1,05+1,2)*2*4+"O17"(1,3+1)*2+(1,2+2,3)*2*6+"O26"(1+2,3)*2*2</t>
  </si>
  <si>
    <t>(1,2+2,3)*2*2+(1,2+1,8)*2*2</t>
  </si>
  <si>
    <t>(1,2+2,3)*2+(1+2,3)*2+(1,2+1,8)*2*2</t>
  </si>
  <si>
    <t>"O16"(1,2+1,2)*2+"O15"(0,6+1,2)*2*2+"O32"(0,57+1,2)*2+"O31"(0,5+1,2)*2</t>
  </si>
  <si>
    <t>(1,5+0,9)*2+"O25"(1,3+2)*2+"O24"(1,324+2,362)*2*4</t>
  </si>
  <si>
    <t>"O24"(1,324+2,362)*2*2+(1,2+1,75)*2*2</t>
  </si>
  <si>
    <t>"O18"(0,8+1,05)*2*2+"O24"(1,324+2,362)*2*2+(1,2+1,75)*2*2</t>
  </si>
  <si>
    <t>(1,2+2,3)*2*6+(0,6+1,2)*2*2</t>
  </si>
  <si>
    <t>"O21"(1,3+2,3)*2*6+(1,2+2,3)*2*3+"D04"(1,5+3,15*2)*3</t>
  </si>
  <si>
    <t>"SKLOBETON" (2,8+4,8)*2+(2,8+3,6)*2</t>
  </si>
  <si>
    <t>(2+2,3)*2*4</t>
  </si>
  <si>
    <t>(1,2+2,3)*2*3+(1,1+2,3)*2*2+(1,2+1,5)*2</t>
  </si>
  <si>
    <t>"J1"</t>
  </si>
  <si>
    <t>"J2 1"</t>
  </si>
  <si>
    <t>"O20"(0,9+1,2)*2*2+(1,8+2,3)*2*12+(1,2+2,3)*2*2</t>
  </si>
  <si>
    <t>(1,2+2,3)*2*2+(1,6+2,3)*2+(1,2+1,8)*2*2+(1,6+1,8)*2</t>
  </si>
  <si>
    <t>(2+2,3)*2*8</t>
  </si>
  <si>
    <t>(1,2+1)*2+(1,5+1,85)*2+(1+2,3)*2+"O28"(1,1+2,3)*2*2+"O29"(1,85+2,3)*2+(1,2+1,85)*2*2</t>
  </si>
  <si>
    <t>(0,9+2,3)*2+(1,2+2,3)*2*4</t>
  </si>
  <si>
    <t>(0,9+2,0)*2</t>
  </si>
  <si>
    <t>33</t>
  </si>
  <si>
    <t>63151505</t>
  </si>
  <si>
    <t>deska tepelně izolační minerální kontaktních fasád kolmé vlákno λ=0,041 tl 20mm</t>
  </si>
  <si>
    <t>-1270193435</t>
  </si>
  <si>
    <t>OSTĚNÍ300*0,5*1,1</t>
  </si>
  <si>
    <t>34</t>
  </si>
  <si>
    <t>622511111</t>
  </si>
  <si>
    <t>Omítka tenkovrstvá akrylátová vnějších ploch probarvená, včetně penetrace podkladu mozaiková střednězrnná stěn</t>
  </si>
  <si>
    <t>1106724875</t>
  </si>
  <si>
    <t>ŠPALETA160*0,4</t>
  </si>
  <si>
    <t>35</t>
  </si>
  <si>
    <t>622531021</t>
  </si>
  <si>
    <t>Omítka tenkovrstvá silikonová vnějších ploch probarvená, včetně penetrace podkladu zrnitá, tloušťky 2,0 mm stěn</t>
  </si>
  <si>
    <t>-603494425</t>
  </si>
  <si>
    <t>"ZAKRYTÍ HLAVNÍHO VSTUPU - ODHAD" 50</t>
  </si>
  <si>
    <t>OSTĚNÍ300*0,5*0,75</t>
  </si>
  <si>
    <t>36</t>
  </si>
  <si>
    <t>629991011</t>
  </si>
  <si>
    <t>Zakrytí vnějších ploch před znečištěním včetně pozdějšího odkrytí výplní otvorů a svislých ploch fólií přilepenou lepící páskou</t>
  </si>
  <si>
    <t>854557112</t>
  </si>
  <si>
    <t xml:space="preserve">Poznámka k souboru cen:_x000D_
1. V ceně -1012 nejsou započteny náklady na dodávku a montáž začišťovací lišty; tyto se oceňují cenou 622 14-3004 této části katalogu a materiálem ve specifikaci._x000D_
</t>
  </si>
  <si>
    <t xml:space="preserve">"Z" </t>
  </si>
  <si>
    <t>-(-0,9*0,6*3-1,2*1,8*6-1,2*0,45*8-3,5*1,5)</t>
  </si>
  <si>
    <t>"J"</t>
  </si>
  <si>
    <t>"O11"0,85*1,1*9</t>
  </si>
  <si>
    <t>-(-"O16"1,2*1,2*4-"O17"1,3*1-1,5*1,6-"O18"1,05*1,2*2-1,2*1,6)</t>
  </si>
  <si>
    <t>-(-"O14"(0,41*0,73)*3-"O12"1,4*0,73*3-1,2*1,6-"O13"1*0,73*3-"O10"0,97*1,5*2-"D01"1,24*2,37-1,2*0,9*3)</t>
  </si>
  <si>
    <t>"S"</t>
  </si>
  <si>
    <t>-(-"O08"1,16*1,55*2-"O09"1,66*1,59-"O07"0,6*1,55-"O06"1,08*1,29-"O05"1,055*1,56*3-"O04"0,64*1,56)</t>
  </si>
  <si>
    <t>-(-"D03"1,1*1,8-"O03"1,85*1,85-"O02"1,08*1,2-"O01"1,2*1,1*3)</t>
  </si>
  <si>
    <t>1,2*2,3*6</t>
  </si>
  <si>
    <t>-(-1,6*2,3*6-3,14*0,5*0,5)</t>
  </si>
  <si>
    <t>-(-2,3*2,1*5-1*2,3-0,9*1,2*4-1,8*1,85*18-3,5*2,3)</t>
  </si>
  <si>
    <t>1,2*2,3*10</t>
  </si>
  <si>
    <t>-(-"O18"1,05*1,2*4-"O17"1,3*1-1,2*2,3*6-"O26"1*2,3*2)</t>
  </si>
  <si>
    <t>-(-1,2*2,3*2-1,2*1,8*2)</t>
  </si>
  <si>
    <t>-(-1,2*2,3-1*2,3-1,2*1,8*2)</t>
  </si>
  <si>
    <t>-(-"O16"1,2*1,2-"O15"0,6*1,2*2-"O32"0,57*1,2-"O31"0,5*1,2)</t>
  </si>
  <si>
    <t>-(-1,5*0,9-"O25"1,3*2-"O24"1,324*2,362*4)</t>
  </si>
  <si>
    <t>-(-"O24"1,324*2,362*2-1,2*1,75*2)</t>
  </si>
  <si>
    <t>-(-"O18"0,8*1,05*2-"O24"1,324*2,362*2-1,2*1,75*2)</t>
  </si>
  <si>
    <t>-(-1,2*2,3*6-0,6*1,2*2)</t>
  </si>
  <si>
    <t>-(-"O21"1,3*2,3*6-1,2*2,3*3-"D04"1,5*3,15*2-1,5*3,15)</t>
  </si>
  <si>
    <t>"SKLOBETON" -(-2,8*4,8-2,8*3,6)</t>
  </si>
  <si>
    <t>2*2,3*4</t>
  </si>
  <si>
    <t>-(-1,2*2,3*3-1,1*2,3*2-1,2*1,5)</t>
  </si>
  <si>
    <t>-(-"O20"0,9*1,2*2-1,8*2,3*12-1,2*2,3*2)</t>
  </si>
  <si>
    <t>"s"-(-1,2*2,3*2-1,6*2,3-1,2*1,8*2-1,6*1,8)</t>
  </si>
  <si>
    <t>2*2,3*8</t>
  </si>
  <si>
    <t>-(-1,2*1-1,5*1,85-1*2,3-"O28"1,1*2,3*2-"O29"1,85*2,3-1,2*1,85*2)</t>
  </si>
  <si>
    <t>-(-0,9*2,3-1,2*2,3*4)</t>
  </si>
  <si>
    <t>0,89*0,8+0,9*2+2*1,2 "NAVÍC</t>
  </si>
  <si>
    <t>1,1*+0,8*0,8+0,9*2+2*1,14+(0,8+0,8)*4+(0,9+2,0*2)+0,5*0,5</t>
  </si>
  <si>
    <t xml:space="preserve">"zakrytí nových výplní zevnitř" </t>
  </si>
  <si>
    <t>1,2*1,1*3+1,08*1,2*1+1,85*1,85+0,64*1,56+1,55*1,56*3+1,08*1,28+0,6*1,55+1,16*1,55*2</t>
  </si>
  <si>
    <t>1,56*1,55+0,97*1,5*2+0,85*1,5*9+1,4*0,73*3+1*0,73*2+0,51*0,73*3+0,6*1,2*5+1,2*1,2*5</t>
  </si>
  <si>
    <t>1,3*1+1,05*1,2*2+0,6*2,3*2+0,9*1,2*9+1,3*2,3*6+0,9*2,3*4+1,6*2,3*2+1,324*2,362*8</t>
  </si>
  <si>
    <t>1,3*2+1*2,3*3+0,73*1,2+1,1*2,3*2+1,85*2,3+1,2*2,3*2+0,5*1,2+0,5*1,2+0,57*1,2</t>
  </si>
  <si>
    <t>1,24*2,37+2,5*2+1,1*3+1,5*3,15*2+1,95*3,15</t>
  </si>
  <si>
    <t>37</t>
  </si>
  <si>
    <t>629995101</t>
  </si>
  <si>
    <t>Očištění vnějších ploch tlakovou vodou omytím</t>
  </si>
  <si>
    <t>663223966</t>
  </si>
  <si>
    <t>FASADA300+SOKL160</t>
  </si>
  <si>
    <t>38</t>
  </si>
  <si>
    <t>637211121</t>
  </si>
  <si>
    <t>Okapový chodník z dlaždic betonových se zalitím spár cementovou maltou do písku, tl. dlaždic 40 mm</t>
  </si>
  <si>
    <t>2047863110</t>
  </si>
  <si>
    <t xml:space="preserve">"OKAPOVÝ CHODNÍK" </t>
  </si>
  <si>
    <t>"Z" (119.93+0,45+0,45+0,95+1,1+1,5+0,45+0,45+1,5-17-4)*0,6</t>
  </si>
  <si>
    <t>"J"24,2*0,6</t>
  </si>
  <si>
    <t>"V"14,415*0,6</t>
  </si>
  <si>
    <t>"S"(10,415+8,25+14,33+9,02+2,1+2,1)*0,6</t>
  </si>
  <si>
    <t>Ostatní konstrukce a práce, bourání</t>
  </si>
  <si>
    <t>39</t>
  </si>
  <si>
    <t>914111111</t>
  </si>
  <si>
    <t>Montáž svislé dopravní značky základní velikosti do 1 m2 objímkami na sloupky nebo konzoly</t>
  </si>
  <si>
    <t>kus</t>
  </si>
  <si>
    <t>-766975893</t>
  </si>
  <si>
    <t xml:space="preserve">Poznámka k souboru cen:_x000D_
1. V cenách jsou započteny i náklady na montáž značek včetně upevňovacího materiálu na předem připravenou nosnou konstrukci (sloupek, konzolu, sloup)._x000D_
2. V cenách nejsou započteny náklady na:_x000D_
a) dodání značek, tyto se oceňují ve specifikaci,_x000D_
b) na montáž a dodávku ocelových nosných konstrukcí – sloupků, konzol, tyto se oceňují cenami souboru cen 914 51 Montáž sloupku a 914 53 Montáž konzol a nástavců,_x000D_
c) nátěry, tyto se oceňují jako práce PSV příslušnými cenami katalogu 800-783 Nátěry,_x000D_
d) naložení a odklizení výkopku, tyto se oceňují cenami části A 01 katalogu 800-1 Zemní práce._x000D_
3. Ceny nelze použít pro osazení a montáž svislých dopravních značek:_x000D_
a) světelných, tyto se oceňují cenami katalogu 800-741 Elektroinstalace - silnoproud,_x000D_
b) upevněných na lanech nebo speciálních konstrukcích nesoucích více značek, tyto se oceňují individuálně._x000D_
</t>
  </si>
  <si>
    <t>"ROH J-V" 1</t>
  </si>
  <si>
    <t>40</t>
  </si>
  <si>
    <t>KONZOLAZNAČKYR7</t>
  </si>
  <si>
    <t>DODÁVKA ATYPICKÉ KONZOLY PRO DOPRAVNÍ ZNAČKU NA FASÁDU ŽÁROVÝ POZINK</t>
  </si>
  <si>
    <t>KUS</t>
  </si>
  <si>
    <t>420377439</t>
  </si>
  <si>
    <t>41</t>
  </si>
  <si>
    <t>919732211</t>
  </si>
  <si>
    <t>Styčná pracovní spára při napojení nového živičného povrchu na stávající se zalitím za tepla modifikovanou asfaltovou hmotou s posypem vápenným hydrátem šířky do 15 mm, hloubky do 25 mm včetně prořezání spáry</t>
  </si>
  <si>
    <t>-837937715</t>
  </si>
  <si>
    <t xml:space="preserve">Poznámka k souboru cen:_x000D_
1. V cenách jsou započteny i náklady na vyčištění spár, na impregnaci a zalití spár včetně dodání hmot._x000D_
</t>
  </si>
  <si>
    <t>"OKAPOVÝ CHODNÍK" 52,73</t>
  </si>
  <si>
    <t>42</t>
  </si>
  <si>
    <t>919735114</t>
  </si>
  <si>
    <t>Řezání stávajícího živičného krytu nebo podkladu hloubky přes 150 do 200 mm</t>
  </si>
  <si>
    <t>1207204927</t>
  </si>
  <si>
    <t xml:space="preserve">Poznámka k souboru cen:_x000D_
1. V cenách jsou započteny i náklady na spotřebu vody._x000D_
</t>
  </si>
  <si>
    <t>"V"(10,755+14,415+2,43+4,44+13,375+7,315)+10*0,6</t>
  </si>
  <si>
    <t>43</t>
  </si>
  <si>
    <t>941111112</t>
  </si>
  <si>
    <t>Montáž lešení řadového trubkového lehkého pracovního s podlahami s provozním zatížením tř. 3 do 200 kg/m2 šířky tř. W06 od 0,6 do 0,9 m, výšky přes 10 do 25 m</t>
  </si>
  <si>
    <t>-1277300799</t>
  </si>
  <si>
    <t xml:space="preserve">Poznámka k souboru cen:_x000D_
1. V ceně jsou započteny i náklady na kotvení lešení._x000D_
2. Montáž lešení řadového trubkového lehkého výšky přes 25 m se oceňuje individuálně._x000D_
3. Šířkou se rozumí půdorysná vzdálenost, měřená od vnitřního líce sloupků zábradlí k protilehlému volnému okraji podlahy nebo mezi vnitřními líci._x000D_
</t>
  </si>
  <si>
    <t>"V" (1+119.93+0,45+0,45+0,95+1,1+1,5+0,45+0,45+1,5+1)*(8,095+1,5)+10*2+17*1,5+32*3,5</t>
  </si>
  <si>
    <t>"J"(16,365+24,2+1)*(9,7+1,5)</t>
  </si>
  <si>
    <t>"V"(1+10,755+14,415+2,43+4,44+13,375+7,315+2,75+5,1+3,56+4,92+3,58+9,82+14,863*1)*(9,75+1,6)+9,5*2+(2,5+5+2,5)*2*2+34*2-2,6*1,5</t>
  </si>
  <si>
    <t>(2,2+0,3+2,0+0,3+1,2+2,1+2,1+1,2)*(9,75+1,6)</t>
  </si>
  <si>
    <t>"S"(1+9,2+1)*(7,755+2,22)+14,15*(9,265+2,2)+(1+8,25)*(10,635+1,8)+(1+9,695)*(8,095+1,6)</t>
  </si>
  <si>
    <t>44</t>
  </si>
  <si>
    <t>941111212</t>
  </si>
  <si>
    <t>Montáž lešení řadového trubkového lehkého pracovního s podlahami s provozním zatížením tř. 3 do 200 kg/m2 Příplatek za první a každý další den použití lešení k ceně -1112</t>
  </si>
  <si>
    <t>-400167570</t>
  </si>
  <si>
    <t>"5 MĚSÍCŮ" LEŠENÍ*153</t>
  </si>
  <si>
    <t>45</t>
  </si>
  <si>
    <t>941111822</t>
  </si>
  <si>
    <t>Demontáž lešení řadového trubkového lehkého pracovního s podlahami s provozním zatížením tř. 3 do 200 kg/m2 šířky tř. W09 přes 0,9 do 1,2 m, výšky přes 10 do 25 m</t>
  </si>
  <si>
    <t>-800955098</t>
  </si>
  <si>
    <t xml:space="preserve">Poznámka k souboru cen:_x000D_
1. Demontáž lešení řadového trubkového lehkého výšky přes 25 m se oceňuje individuálně._x000D_
</t>
  </si>
  <si>
    <t>46</t>
  </si>
  <si>
    <t>944511111</t>
  </si>
  <si>
    <t>Montáž ochranné sítě zavěšené na konstrukci lešení z textilie z umělých vláken</t>
  </si>
  <si>
    <t>739707469</t>
  </si>
  <si>
    <t xml:space="preserve">Poznámka k souboru cen:_x000D_
1. V cenách nejsou započteny náklady na lešení potřebné pro zavěšení sítí; toto lešení se oceňuje příslušnými cenami lešení._x000D_
</t>
  </si>
  <si>
    <t>47</t>
  </si>
  <si>
    <t>944511211</t>
  </si>
  <si>
    <t>Montáž ochranné sítě Příplatek za první a každý další den použití sítě k ceně -1111</t>
  </si>
  <si>
    <t>365735171</t>
  </si>
  <si>
    <t>LEŠENÍ*154</t>
  </si>
  <si>
    <t>48</t>
  </si>
  <si>
    <t>944511811</t>
  </si>
  <si>
    <t>Demontáž ochranné sítě zavěšené na konstrukci lešení z textilie z umělých vláken</t>
  </si>
  <si>
    <t>302979991</t>
  </si>
  <si>
    <t>49</t>
  </si>
  <si>
    <t>949101112</t>
  </si>
  <si>
    <t>Lešení pomocné pracovní pro objekty pozemních staveb pro zatížení do 150 kg/m2, o výšce lešeňové podlahy přes 1,9 do 3,5 m</t>
  </si>
  <si>
    <t>-407207393</t>
  </si>
  <si>
    <t xml:space="preserve">Poznámka k souboru cen:_x000D_
1. V ceně jsou započteny i náklady na montáž, opotřebení a demontáž lešení._x000D_
2. V ceně nejsou započteny náklady na manipulaci s lešením; tyto jsou již zahrnuty v cenách příslušných stavebních prací._x000D_
3. Množství měrných jednotek se určuje m2 podlahové plochy, na které se práce provádí._x000D_
</t>
  </si>
  <si>
    <t>"PRO ZAČIŠTĚNÍ A DOZDÍVKY ZEVNITŘ" 250</t>
  </si>
  <si>
    <t>50</t>
  </si>
  <si>
    <t>952901114</t>
  </si>
  <si>
    <t>Vyčištění budov nebo objektů před předáním do užívání budov bytové nebo občanské výstavby, světlé výšky podlaží přes 4 m</t>
  </si>
  <si>
    <t>-222013382</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</si>
  <si>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</si>
  <si>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1200 "ÚKLID VNITŘNÍCH ČÁSTÍ STAVBY PO PROVEDENÍ STAVEBNÍCH ÚPRAV</t>
  </si>
  <si>
    <t>51</t>
  </si>
  <si>
    <t>962081131</t>
  </si>
  <si>
    <t>Bourání zdiva příček nebo vybourání otvorů ze skleněných tvárnic, tl. do 100 mm</t>
  </si>
  <si>
    <t>-685674845</t>
  </si>
  <si>
    <t>"V" 2,8*4,8+3,6*2,8</t>
  </si>
  <si>
    <t>52</t>
  </si>
  <si>
    <t>967031132</t>
  </si>
  <si>
    <t>Přisekání (špicování) plošné nebo rovných ostění zdiva z cihel pálených rovných ostění, bez odstupu, po hrubém vybourání otvorů, na maltu vápennou nebo vápenocementovou</t>
  </si>
  <si>
    <t>-1935817395</t>
  </si>
  <si>
    <t xml:space="preserve">"ÚPRAVA PRO NOVÉ VÝPLNĚ ŠÍŘKA VNI OSTĚNÍ 500 MM" </t>
  </si>
  <si>
    <t>((1,2+1,1)*2*3+(1,08+1,2)*2+(1,85+1,85)*2+(0,64+1,56)*2+(1,55+1,56)*2*3+(1,08+1,28)*2+(0,6+1,55)*2+(1,16+1,55)*2*2)*0,5</t>
  </si>
  <si>
    <t>((1,56+1,55)*2+(0,97+1,5)*2*2+(0,85+1,5)*2*9+(1,4+0,73)*2*3+(1+0,73)*2*2+(0,51+0,73)*2*3+(0,6+1,2)*2*5+(1,2+1,2)*2*5)*0,5</t>
  </si>
  <si>
    <t>((1,3+1)*2+(1,05+1,2)*2*2+(0,6+2,3)*2*2+(0,9+1,2)*2*9+(1,3+2,3)*2*6+(0,9+2,3)*2*4+(1,6+2,3)*2*2+(1,324+2,362)*2*8)*0,5</t>
  </si>
  <si>
    <t>((1,3+2)*2+1*(2,3+3)*2+(0,73+1,2)*2+(1,1+2,3)*2*2+(1,85+2,3)*2+(1,2+2,3)*2*2+(0,5+1,2)*2+(0,5+1,2)*2+(0,57+1,2)*2)*0,5</t>
  </si>
  <si>
    <t>(1,24+2,37*2+2,5+2,1*2+(1,5+3,15*2)*2+1,95+3,15*2)*0,5</t>
  </si>
  <si>
    <t>53</t>
  </si>
  <si>
    <t>968062374</t>
  </si>
  <si>
    <t>Vybourání dřevěných rámů oken s křídly, dveřních zárubní, vrat, stěn, ostění nebo obkladů rámů oken s křídly zdvojených, plochy do 1 m2</t>
  </si>
  <si>
    <t>-1670695714</t>
  </si>
  <si>
    <t xml:space="preserve">Poznámka k souboru cen:_x000D_
1. V cenách -2244 až -2747 jsou započteny i náklady na vyvěšení křídel._x000D_
</t>
  </si>
  <si>
    <t>"O04"0,64*1,56</t>
  </si>
  <si>
    <t>"O07"0,6*1,55</t>
  </si>
  <si>
    <t>"O13"1*0,73*2</t>
  </si>
  <si>
    <t>"O14"0,51*0,73*3</t>
  </si>
  <si>
    <t>"015"0,6*1,2*5</t>
  </si>
  <si>
    <t>"O27"0,73*1,2</t>
  </si>
  <si>
    <t>"O31"0,5*1,2</t>
  </si>
  <si>
    <t>"O32"0,57*1,2</t>
  </si>
  <si>
    <t>54</t>
  </si>
  <si>
    <t>968062375</t>
  </si>
  <si>
    <t>Vybourání dřevěných rámů oken s křídly, dveřních zárubní, vrat, stěn, ostění nebo obkladů rámů oken s křídly zdvojených, plochy do 2 m2</t>
  </si>
  <si>
    <t>1283334316</t>
  </si>
  <si>
    <t>"O01"1,2*1,1*3</t>
  </si>
  <si>
    <t>"O02"1,08*1,2</t>
  </si>
  <si>
    <t>"O06"1,08*1,28</t>
  </si>
  <si>
    <t>"O08"1,16*1,55*2</t>
  </si>
  <si>
    <t>"O10"0,97*1,5*2</t>
  </si>
  <si>
    <t>"O11"0,85*1,5*9</t>
  </si>
  <si>
    <t>"O12"1,4*0,73*3</t>
  </si>
  <si>
    <t>"O16"1,2*1,2*5</t>
  </si>
  <si>
    <t>"O17"1,3*1</t>
  </si>
  <si>
    <t>"O18"1,05*1,2*2</t>
  </si>
  <si>
    <t>"O19"0,6*2,3*2</t>
  </si>
  <si>
    <t>"O20"0,9*1,2*9</t>
  </si>
  <si>
    <t>55</t>
  </si>
  <si>
    <t>968062376</t>
  </si>
  <si>
    <t>Vybourání dřevěných rámů oken s křídly, dveřních zárubní, vrat, stěn, ostění nebo obkladů rámů oken s křídly zdvojených, plochy do 4 m2</t>
  </si>
  <si>
    <t>-1859410824</t>
  </si>
  <si>
    <t>"O03"1,85*1,85</t>
  </si>
  <si>
    <t>"O05"1,55*1,56*3</t>
  </si>
  <si>
    <t>"O09"1,66*1,55</t>
  </si>
  <si>
    <t>"O21"1,3*2,3*6</t>
  </si>
  <si>
    <t>"O22"0,9*2,3*4</t>
  </si>
  <si>
    <t>"O23"1,6*2,3*2</t>
  </si>
  <si>
    <t>"O24"1,324*2,362*8</t>
  </si>
  <si>
    <t>"O25"1,3*2</t>
  </si>
  <si>
    <t>"O26"1*2,3*3</t>
  </si>
  <si>
    <t>"028"1,1*2,3*2</t>
  </si>
  <si>
    <t>"030"1,2*2,3*2</t>
  </si>
  <si>
    <t>56</t>
  </si>
  <si>
    <t>968062377</t>
  </si>
  <si>
    <t>Vybourání dřevěných rámů oken s křídly, dveřních zárubní, vrat, stěn, ostění nebo obkladů rámů oken s křídly zdvojených, plochy přes 4 m2</t>
  </si>
  <si>
    <t>-210814526</t>
  </si>
  <si>
    <t>"O29"1,85*2,3</t>
  </si>
  <si>
    <t>57</t>
  </si>
  <si>
    <t>968072456</t>
  </si>
  <si>
    <t>Vybourání kovových rámů oken s křídly, dveřních zárubní, vrat, stěn, ostění nebo obkladů dveřních zárubní, plochy přes 2 m2</t>
  </si>
  <si>
    <t>-1204077065</t>
  </si>
  <si>
    <t xml:space="preserve">Poznámka k souboru cen:_x000D_
1. V cenách -2244 až -2559 jsou započteny i náklady na vyvěšení křídel._x000D_
2. Cenou -2641 se oceňuje i vybourání nosné ocelové konstrukce pro sádrokartonové příčky._x000D_
</t>
  </si>
  <si>
    <t>"D01"1,124*2,37</t>
  </si>
  <si>
    <t>"D03"1,1*3</t>
  </si>
  <si>
    <t>"D04"1,4*2,35*2</t>
  </si>
  <si>
    <t>"D05"1,95*3,15</t>
  </si>
  <si>
    <t>58</t>
  </si>
  <si>
    <t>968072558</t>
  </si>
  <si>
    <t>Vybourání kovových rámů oken s křídly, dveřních zárubní, vrat, stěn, ostění nebo obkladů vrat, mimo posuvných a skládacích, plochy do 5 m2</t>
  </si>
  <si>
    <t>-2028711768</t>
  </si>
  <si>
    <t>"D02"2,5*5</t>
  </si>
  <si>
    <t>997</t>
  </si>
  <si>
    <t>Přesun sutě</t>
  </si>
  <si>
    <t>59</t>
  </si>
  <si>
    <t>997013153</t>
  </si>
  <si>
    <t>Vnitrostaveništní doprava suti a vybouraných hmot vodorovně do 50 m svisle s omezením mechanizace pro budovy a haly výšky přes 9 do 12 m</t>
  </si>
  <si>
    <t>300675321</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</si>
  <si>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</si>
  <si>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60</t>
  </si>
  <si>
    <t>997013501</t>
  </si>
  <si>
    <t>Odvoz suti a vybouraných hmot na skládku nebo meziskládku se složením, na vzdálenost do 1 km</t>
  </si>
  <si>
    <t>921862724</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</si>
  <si>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</si>
  <si>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61</t>
  </si>
  <si>
    <t>997013509</t>
  </si>
  <si>
    <t>Odvoz suti a vybouraných hmot na skládku nebo meziskládku se složením, na vzdálenost Příplatek k ceně za každý další i započatý 1 km přes 1 km</t>
  </si>
  <si>
    <t>-1036099558</t>
  </si>
  <si>
    <t>146,786*9 'Přepočtené koeficientem množství</t>
  </si>
  <si>
    <t>62</t>
  </si>
  <si>
    <t>997013809</t>
  </si>
  <si>
    <t>Poplatek za uložení stavebního odpadu na skládce (skládkovné) ze směsí nebo oddělených frakcí betonu, cihel a keramických výrobků zatříděného do Katalogu odpadů pod kódem 170 107</t>
  </si>
  <si>
    <t>1542979482</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</si>
  <si>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</si>
  <si>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63</t>
  </si>
  <si>
    <t>997223855</t>
  </si>
  <si>
    <t>442246936</t>
  </si>
  <si>
    <t>146,786-22,847</t>
  </si>
  <si>
    <t>998</t>
  </si>
  <si>
    <t>Přesun hmot</t>
  </si>
  <si>
    <t>64</t>
  </si>
  <si>
    <t>998017002</t>
  </si>
  <si>
    <t>Přesun hmot pro budovy občanské výstavby, bydlení, výrobu a služby s omezením mechanizace vodorovná dopravní vzdálenost do 100 m pro budovy s jakoukoliv nosnou konstrukcí výšky přes 6 do 12 m</t>
  </si>
  <si>
    <t>1758436301</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</si>
  <si>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</si>
  <si>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PSV</t>
  </si>
  <si>
    <t>Práce a dodávky PSV</t>
  </si>
  <si>
    <t>712</t>
  </si>
  <si>
    <t>Povlakové krytiny</t>
  </si>
  <si>
    <t>65</t>
  </si>
  <si>
    <t>71201R14</t>
  </si>
  <si>
    <t>DEMONTÁŽ AKOMPLETNÍ NOVÁ STŘECHA VČETNĚ ZATEPLENÍ A KLEMPÍŘSKÝCH PRVKŮ NAD PŘÍSTAVKEM - VSTUP KADEŘNICTVÍ VČETNĚ OPLECHOVÁNÍ</t>
  </si>
  <si>
    <t>M2</t>
  </si>
  <si>
    <t>-616070381</t>
  </si>
  <si>
    <t>713</t>
  </si>
  <si>
    <t>Izolace tepelné</t>
  </si>
  <si>
    <t>66</t>
  </si>
  <si>
    <t>713111111</t>
  </si>
  <si>
    <t>Montáž tepelné izolace stropů rohožemi, pásy, dílci, deskami, bloky (izolační materiál ve specifikaci) vrchem bez překrytí lepenkou kladenými volně</t>
  </si>
  <si>
    <t>701172633</t>
  </si>
  <si>
    <t>"ČV D.3.4"</t>
  </si>
  <si>
    <t>(222,7+51,42+32,41+32,93+426,39+83,34)*2</t>
  </si>
  <si>
    <t>PUDATI</t>
  </si>
  <si>
    <t>67</t>
  </si>
  <si>
    <t>63148106</t>
  </si>
  <si>
    <t>deska tepelně izolační minerální univerzální λ=0,038-0,039 tl 140mm</t>
  </si>
  <si>
    <t>1679229708</t>
  </si>
  <si>
    <t>1698,38*1,02 'Přepočtené koeficientem množství</t>
  </si>
  <si>
    <t>68</t>
  </si>
  <si>
    <t>63148107</t>
  </si>
  <si>
    <t>deska tepelně izolační minerální univerzální λ=0,038-0,039 tl 160mm</t>
  </si>
  <si>
    <t>1327353024</t>
  </si>
  <si>
    <t>69</t>
  </si>
  <si>
    <t>998713202</t>
  </si>
  <si>
    <t>Přesun hmot pro izolace tepelné stanovený procentní sazbou (%) z ceny vodorovná dopravní vzdálenost do 50 m v objektech výšky přes 6 do 12 m</t>
  </si>
  <si>
    <t>%</t>
  </si>
  <si>
    <t>1495290592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</si>
  <si>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</si>
  <si>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721</t>
  </si>
  <si>
    <t>Zdravotechnika - vnitřní kanalizace</t>
  </si>
  <si>
    <t>70</t>
  </si>
  <si>
    <t>721171915</t>
  </si>
  <si>
    <t>Opravy odpadního potrubí plastového propojení dosavadního potrubí DN 110</t>
  </si>
  <si>
    <t>488051983</t>
  </si>
  <si>
    <t>"OBDOBNÁ POLOŽKA - PRODLOUŽENÍ VZT POTRUBÍ V ZATEPLENÉÍ FASÁDĚ O 0,3M"</t>
  </si>
  <si>
    <t>"J" 1</t>
  </si>
  <si>
    <t>"V"3</t>
  </si>
  <si>
    <t>"S"2</t>
  </si>
  <si>
    <t>"Z"4</t>
  </si>
  <si>
    <t>741</t>
  </si>
  <si>
    <t>Elektroinstalace - silnoproud</t>
  </si>
  <si>
    <t>71</t>
  </si>
  <si>
    <t>741420001</t>
  </si>
  <si>
    <t>Montáž hromosvodného vedení svodových drátů nebo lan s podpěrami, Ø do 10 mm</t>
  </si>
  <si>
    <t>1665641308</t>
  </si>
  <si>
    <t xml:space="preserve">Poznámka k souboru cen:_x000D_
1. Svodovými dráty se rozumí i jímací vedení na střeše._x000D_
</t>
  </si>
  <si>
    <t>"V"10,5*5</t>
  </si>
  <si>
    <t>"J"10,5*2</t>
  </si>
  <si>
    <t>"S" 10,5*2</t>
  </si>
  <si>
    <t>"Z"5*10,5+2*3</t>
  </si>
  <si>
    <t>"propojení na stávající rozvod hromosvodu" 50</t>
  </si>
  <si>
    <t>72</t>
  </si>
  <si>
    <t>35441080</t>
  </si>
  <si>
    <t>drát D 8mm nerez</t>
  </si>
  <si>
    <t>kg</t>
  </si>
  <si>
    <t>1647236667</t>
  </si>
  <si>
    <t>203,000*0,5*1,01</t>
  </si>
  <si>
    <t>73</t>
  </si>
  <si>
    <t>741420022</t>
  </si>
  <si>
    <t>Montáž hromosvodného vedení svorek se 3 a více šrouby</t>
  </si>
  <si>
    <t>11807482</t>
  </si>
  <si>
    <t>"V"5*2</t>
  </si>
  <si>
    <t>"J"2*2</t>
  </si>
  <si>
    <t>"S" 2*2</t>
  </si>
  <si>
    <t>"Z"7*2</t>
  </si>
  <si>
    <t>"propojení na stávající rozvod hromosvodu" 10</t>
  </si>
  <si>
    <t>74</t>
  </si>
  <si>
    <t>35442049</t>
  </si>
  <si>
    <t>svorka uzemnění nerez 1 1/2" - 49mm</t>
  </si>
  <si>
    <t>1525579502</t>
  </si>
  <si>
    <t>75</t>
  </si>
  <si>
    <t>35441804</t>
  </si>
  <si>
    <t>trubka ochranná na ochranu svodu - 1700 mmm, nerez</t>
  </si>
  <si>
    <t>-79595414</t>
  </si>
  <si>
    <t>"V"5</t>
  </si>
  <si>
    <t>"J"2</t>
  </si>
  <si>
    <t>"S" 2</t>
  </si>
  <si>
    <t>"Z"5</t>
  </si>
  <si>
    <t>76</t>
  </si>
  <si>
    <t>741421811</t>
  </si>
  <si>
    <t>Demontáž hromosvodného vedení bez zachování funkčnosti svodových drátů nebo lan kolmého svodu, průměru do 8 mm</t>
  </si>
  <si>
    <t>-435527507</t>
  </si>
  <si>
    <t>77</t>
  </si>
  <si>
    <t>741421845</t>
  </si>
  <si>
    <t>Demontáž hromosvodného vedení bez zachování funkčnosti svorek šroubových se 3 a více šrouby</t>
  </si>
  <si>
    <t>789921018</t>
  </si>
  <si>
    <t>742</t>
  </si>
  <si>
    <t>Elektroinstalace - slaboproud</t>
  </si>
  <si>
    <t>78</t>
  </si>
  <si>
    <t>742230007</t>
  </si>
  <si>
    <t>Montáž kamerového systému konzoly pro kryt nebo kameru</t>
  </si>
  <si>
    <t>1201291941</t>
  </si>
  <si>
    <t>"MOMNTÁŽ NOVÝCH PRODLOUŽENÝCH KONZOL PRO KAMERY!</t>
  </si>
  <si>
    <t>"J"1</t>
  </si>
  <si>
    <t>"V"1</t>
  </si>
  <si>
    <t>"S"1</t>
  </si>
  <si>
    <t>"Z"1</t>
  </si>
  <si>
    <t>79</t>
  </si>
  <si>
    <t>KONZOLAKAMERR6</t>
  </si>
  <si>
    <t xml:space="preserve">DODÁVKA KONZOLY PRO KMARU NA FASÁDU - PRODLOUŽENÁ, DL CCA 0,6 M </t>
  </si>
  <si>
    <t>615294383</t>
  </si>
  <si>
    <t>751</t>
  </si>
  <si>
    <t>Vzduchotechnika</t>
  </si>
  <si>
    <t>80</t>
  </si>
  <si>
    <t>751511021</t>
  </si>
  <si>
    <t>Montáž potrubí plechového skupiny I čtyřhranného s přírubou tloušťky plechu 0,8 mm, průřezu do 0,13 m2</t>
  </si>
  <si>
    <t>-1967547036</t>
  </si>
  <si>
    <t>"PRODLOUŽENÍ VZT POTRUBÍ V ZATEPLENÍ O 300 MM"</t>
  </si>
  <si>
    <t>"V" 5*0,4</t>
  </si>
  <si>
    <t>"J"3*0,4</t>
  </si>
  <si>
    <t>"S"4*0,4</t>
  </si>
  <si>
    <t>"Z4"4*0,4</t>
  </si>
  <si>
    <t>81</t>
  </si>
  <si>
    <t>POTRUBÍVZTR11</t>
  </si>
  <si>
    <t>DODÁVKA POTRUBÍ NA PRODLOUŽENÍ VZT 300/300 MM</t>
  </si>
  <si>
    <t>-436964783</t>
  </si>
  <si>
    <t>761</t>
  </si>
  <si>
    <t>Konstrukce prosvětlovací</t>
  </si>
  <si>
    <t>82</t>
  </si>
  <si>
    <t>761115113</t>
  </si>
  <si>
    <t>Stěny a příčky ze skleněných tvárnic zděné rozměr 240 x 240 x 80 mm bezbarvé lesklé dezén vlna</t>
  </si>
  <si>
    <t>1923298407</t>
  </si>
  <si>
    <t>83</t>
  </si>
  <si>
    <t>998761202</t>
  </si>
  <si>
    <t>Přesun hmot pro konstrukce sklobetonové stanovený procentní sazbou (%) z ceny vodorovná dopravní vzdálenost do 50 m v objektech výšky přes 6 do 12 m</t>
  </si>
  <si>
    <t>1439109581</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</si>
  <si>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</si>
  <si>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762</t>
  </si>
  <si>
    <t>Konstrukce tesařské</t>
  </si>
  <si>
    <t>84</t>
  </si>
  <si>
    <t>RORÝSR1</t>
  </si>
  <si>
    <t>DODÁVKA BUDKY PRO RORÝSE ROZMĚR  1,3*0,27*0,23 M</t>
  </si>
  <si>
    <t>ks</t>
  </si>
  <si>
    <t>-593484077</t>
  </si>
  <si>
    <t>"POZN- MONTÁŽ JE V HZS" 6</t>
  </si>
  <si>
    <t>85</t>
  </si>
  <si>
    <t>762341931</t>
  </si>
  <si>
    <t>Bednění a laťování střech vyřezání jednotlivých otvorů bez rozebrání krytiny v bednění z prken tl. do 32 mm, otvoru plochy jednotlivě do 1 m2</t>
  </si>
  <si>
    <t>-2147419698</t>
  </si>
  <si>
    <t xml:space="preserve">Poznámka k souboru cen:_x000D_
1. U položek vyřezání otvorů v bednění -1931 až -1963 se množství měrných jednotek určuje v m součtem délek jednotlivých řezů._x000D_
</t>
  </si>
  <si>
    <t>"PRO OKNA SO01"(0,8+1,1)*2*23</t>
  </si>
  <si>
    <t>86</t>
  </si>
  <si>
    <t>NETOPÝRR2</t>
  </si>
  <si>
    <t>D+M ÚKRYTU PRO NETOIPÝRY ROZMĚR 0,35*0,1*0,4 M</t>
  </si>
  <si>
    <t>-1602622659</t>
  </si>
  <si>
    <t>"POZN- MONTÁŽ JE V HZS" 4</t>
  </si>
  <si>
    <t>87</t>
  </si>
  <si>
    <t>998762202</t>
  </si>
  <si>
    <t>Přesun hmot pro konstrukce tesařské stanovený procentní sazbou (%) z ceny vodorovná dopravní vzdálenost do 50 m v objektech výšky přes 6 do 12 m</t>
  </si>
  <si>
    <t>512</t>
  </si>
  <si>
    <t>1820819474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</si>
  <si>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</si>
  <si>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764</t>
  </si>
  <si>
    <t>Konstrukce klempířské</t>
  </si>
  <si>
    <t>88</t>
  </si>
  <si>
    <t>764001911</t>
  </si>
  <si>
    <t>Napojení na stávající klempířské konstrukce délky spoje přes 0,5 m</t>
  </si>
  <si>
    <t>-1156022081</t>
  </si>
  <si>
    <t>"ÚPRAVA OLECHOVÁNÍ STŘECHY-UKONČENÍ STŘEŠNÍ KRYTINY V NÁVAZNOSTI NA MONTÁŽ ZATEPLOVACÍHO SYSTÉMU - DÉLKA DANÁ PROJEKTANTEM" 760</t>
  </si>
  <si>
    <t xml:space="preserve">"NAPOJENÍ PLECHOVÁNÍ OKOLO OKEN OS01 NA STŘEŠNÍ KRYTINU" </t>
  </si>
  <si>
    <t>(0,8+1,1)*2*23</t>
  </si>
  <si>
    <t>89</t>
  </si>
  <si>
    <t>13880019</t>
  </si>
  <si>
    <t>plech poplastovaný (TPO/FPO) tabule</t>
  </si>
  <si>
    <t>899466744</t>
  </si>
  <si>
    <t>847,400*0,5*1,1</t>
  </si>
  <si>
    <t>90</t>
  </si>
  <si>
    <t>764002851</t>
  </si>
  <si>
    <t>Demontáž klempířských konstrukcí oplechování parapetů do suti</t>
  </si>
  <si>
    <t>-1468756270</t>
  </si>
  <si>
    <t>-(-0,9*3-1,2-6-1,2*8-1,5)</t>
  </si>
  <si>
    <t>"O11"0,85*9</t>
  </si>
  <si>
    <t>-(-"O16"1,2*4-"O17"1,3-1,5-"O18"1,05*2-1,2*16)</t>
  </si>
  <si>
    <t>-(-"O14"0,41*3-"O12"1,4*3-1,2-"O13"1*3-"O10"0,97*2-1,2*3)</t>
  </si>
  <si>
    <t>-(-"O08"1,165*2-"O09"1,66-"O07"0,6-"O06"1,08-"O05"1,055*3-"O04"0,64)</t>
  </si>
  <si>
    <t>-(-"O03"1,85-"O02"1,08-"O01"1,2*3)</t>
  </si>
  <si>
    <t>1,2*6</t>
  </si>
  <si>
    <t>1,6*6+1,0</t>
  </si>
  <si>
    <t>-(-2,3*5-1-0,9*4-1,8*18-3,5)</t>
  </si>
  <si>
    <t>1,2*10</t>
  </si>
  <si>
    <t>-(-"O18"1,05*4-"O17"1,3-1,2*6-"O26"1*2)</t>
  </si>
  <si>
    <t>-(-1,2*2-1,2*2)</t>
  </si>
  <si>
    <t>-(-1,2-1-1,2*2)</t>
  </si>
  <si>
    <t>-(-"O16"1,2-"O15"0,6*2-"O32"0,57-"O31"0,5)</t>
  </si>
  <si>
    <t>-(-1,5-"O25"1,3-"O24"1,324*4)</t>
  </si>
  <si>
    <t>-(-"O24"1,324*2-1,2*2)</t>
  </si>
  <si>
    <t>-(-"O18"0,8*2-"O24"1,324*2-1,2*2)</t>
  </si>
  <si>
    <t>-(-1,2*6-0,6*2)</t>
  </si>
  <si>
    <t>-(-"O21"1,3*6-1,2*3-"D04"1,5*2-1,5)</t>
  </si>
  <si>
    <t>"SKLOBETON" -(-2,8-2,8)</t>
  </si>
  <si>
    <t>2*4</t>
  </si>
  <si>
    <t>-(-1,2*3-1,1*2-1,2)</t>
  </si>
  <si>
    <t>-(-"O20"0,9*2-1,8*12-1,2*2)</t>
  </si>
  <si>
    <t>"s"-(-1,2*2-1,6-1,2*2-1,6)</t>
  </si>
  <si>
    <t>2*8</t>
  </si>
  <si>
    <t>-(-1,2-1,5-1-"O28"1,1*2-"O29"1,85-1,2*2)</t>
  </si>
  <si>
    <t>-(-0,9-1,2*4)</t>
  </si>
  <si>
    <t>91</t>
  </si>
  <si>
    <t>764004861</t>
  </si>
  <si>
    <t>Demontáž klempířských konstrukcí svodu do suti</t>
  </si>
  <si>
    <t>2083539667</t>
  </si>
  <si>
    <t>"J"10</t>
  </si>
  <si>
    <t>"V" 3+11*10+5</t>
  </si>
  <si>
    <t>"S"10+2</t>
  </si>
  <si>
    <t>"Z"10*6+3*2</t>
  </si>
  <si>
    <t>92</t>
  </si>
  <si>
    <t>764216640</t>
  </si>
  <si>
    <t>Oplechování parapetů z pozinkovaného plechu s povrchovou úpravou rovných celoplošně lepené, bez rohů rš 100 mm</t>
  </si>
  <si>
    <t>-1214516953</t>
  </si>
  <si>
    <t>"K14"0,6</t>
  </si>
  <si>
    <t>93</t>
  </si>
  <si>
    <t>764216644</t>
  </si>
  <si>
    <t>Oplechování parapetů z pozinkovaného plechu s povrchovou úpravou rovných celoplošně lepené, bez rohů rš 330 mm</t>
  </si>
  <si>
    <t>-1749808359</t>
  </si>
  <si>
    <t>"K01+02"1,2*3+1,08*1</t>
  </si>
  <si>
    <t>"K04"0,64*1</t>
  </si>
  <si>
    <t>"K07+K08"0,6*1+1,16*2</t>
  </si>
  <si>
    <t>"K10-K14"0,85*9+1,4*3+1*2+0,51*3</t>
  </si>
  <si>
    <t>"KS01-KS03"1*3+1,2*11+1,1*6</t>
  </si>
  <si>
    <t>94</t>
  </si>
  <si>
    <t>764216646</t>
  </si>
  <si>
    <t>Oplechování parapetů z pozinkovaného plechu s povrchovou úpravou rovných celoplošně lepené, bez rohů rš 500 mm</t>
  </si>
  <si>
    <t>-1163422668</t>
  </si>
  <si>
    <t>"K03"1,85</t>
  </si>
  <si>
    <t>"K05"1,55*3</t>
  </si>
  <si>
    <t>"K06"1,08</t>
  </si>
  <si>
    <t>"K09"1,66</t>
  </si>
  <si>
    <t>"K15-K17"1,15*41,25+1,25+1,1*2</t>
  </si>
  <si>
    <t>"K19-K23"0,9*12+1,3*6+1,65*2+0,6*4+0,9</t>
  </si>
  <si>
    <t>"K25"1,3</t>
  </si>
  <si>
    <t>"K30-K32"1,2*2+0,5+0,57</t>
  </si>
  <si>
    <t>"KS11-KS13"1,7*12+0,9*2+1,2*7</t>
  </si>
  <si>
    <t>"KS19-KS21"1,3*5+2,8*2+1,1*8</t>
  </si>
  <si>
    <t>"KS23+KS24"1,6*2+0,9</t>
  </si>
  <si>
    <t>95</t>
  </si>
  <si>
    <t>764216647</t>
  </si>
  <si>
    <t>Oplechování parapetů z pozinkovaného plechu s povrchovou úpravou rovných celoplošně lepené, bez rohů rš 670 mm</t>
  </si>
  <si>
    <t>-1924943845</t>
  </si>
  <si>
    <t>"K18"0,6*2</t>
  </si>
  <si>
    <t>"K24"1,2*8</t>
  </si>
  <si>
    <t>"K26"1*3</t>
  </si>
  <si>
    <t>"K28"1,1*2</t>
  </si>
  <si>
    <t>"K29"1,85</t>
  </si>
  <si>
    <t>"KS04-KD10"1,2*77+0,9*5+1,3*2+1,1*2+1,85*19+1,95*10+1,6</t>
  </si>
  <si>
    <t>"KS14-KS18"2,39*5+1,7*3+1,2*2+1,6+1,95*2</t>
  </si>
  <si>
    <t>"KS22"1,7*3</t>
  </si>
  <si>
    <t>96</t>
  </si>
  <si>
    <t>764518623</t>
  </si>
  <si>
    <t>Svod z pozinkovaného plechu s upraveným povrchem včetně objímek, kolen a odskoků kruhový, průměru 120 mm</t>
  </si>
  <si>
    <t>966463937</t>
  </si>
  <si>
    <t>97</t>
  </si>
  <si>
    <t>998764202</t>
  </si>
  <si>
    <t>Přesun hmot pro konstrukce klempířské stanovený procentní sazbou (%) z ceny vodorovná dopravní vzdálenost do 50 m v objektech výšky přes 6 do 12 m</t>
  </si>
  <si>
    <t>588660025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</si>
  <si>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</si>
  <si>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766</t>
  </si>
  <si>
    <t>Konstrukce truhlářské</t>
  </si>
  <si>
    <t>98</t>
  </si>
  <si>
    <t>766441811</t>
  </si>
  <si>
    <t>Demontáž parapetních desek dřevěných nebo plastových šířky do 300 mm délky do 1m</t>
  </si>
  <si>
    <t>1260322811</t>
  </si>
  <si>
    <t>"T20"0,6*2</t>
  </si>
  <si>
    <t>"T23"0,9*9</t>
  </si>
  <si>
    <t>"T25"0,9*2</t>
  </si>
  <si>
    <t>"T26"0,6*2</t>
  </si>
  <si>
    <t>"TT27"0,9</t>
  </si>
  <si>
    <t>"T30"1</t>
  </si>
  <si>
    <t>"T31"0,73</t>
  </si>
  <si>
    <t>"T32"2</t>
  </si>
  <si>
    <t>99</t>
  </si>
  <si>
    <t>766441812</t>
  </si>
  <si>
    <t>Demontáž parapetních desek dřevěných nebo plastových šířky přes 300 mm délky do 1m</t>
  </si>
  <si>
    <t>-944843598</t>
  </si>
  <si>
    <t>"T04"0,64</t>
  </si>
  <si>
    <t>"T07"0,6</t>
  </si>
  <si>
    <t>"T11"0,85*9</t>
  </si>
  <si>
    <t>"T13"1*2</t>
  </si>
  <si>
    <t>"T14"0,51*3</t>
  </si>
  <si>
    <t>"T15"0,6*3</t>
  </si>
  <si>
    <t>"T21"0,9</t>
  </si>
  <si>
    <t>"T36"0,5</t>
  </si>
  <si>
    <t>"T37"0,57</t>
  </si>
  <si>
    <t>100</t>
  </si>
  <si>
    <t>766441821</t>
  </si>
  <si>
    <t>Demontáž parapetních desek dřevěných nebo plastových šířky do 300 mm délky přes 1m</t>
  </si>
  <si>
    <t>-1135082389</t>
  </si>
  <si>
    <t>"T16"1,2*2</t>
  </si>
  <si>
    <t>"T17"1,2*2</t>
  </si>
  <si>
    <t>"T18"1,3*5</t>
  </si>
  <si>
    <t>"T24"1,6*2</t>
  </si>
  <si>
    <t>"T28"1,2*4</t>
  </si>
  <si>
    <t>"T29"1,2*6</t>
  </si>
  <si>
    <t>"T33"1,1</t>
  </si>
  <si>
    <t>"T35"1,1</t>
  </si>
  <si>
    <t>101</t>
  </si>
  <si>
    <t>766441822</t>
  </si>
  <si>
    <t>Demontáž parapetních desek dřevěných nebo plastových šířky přes 300 mm délky přes 1m</t>
  </si>
  <si>
    <t>-1739600939</t>
  </si>
  <si>
    <t>"T01"1,2*3</t>
  </si>
  <si>
    <t>"T02"1,08</t>
  </si>
  <si>
    <t>"T05"1,55*3</t>
  </si>
  <si>
    <t>"T06"1,08</t>
  </si>
  <si>
    <t>"T08"1,16*2</t>
  </si>
  <si>
    <t>"T10"1,1*2</t>
  </si>
  <si>
    <t>"T12"1,4*3</t>
  </si>
  <si>
    <t>"T19"1,05*2</t>
  </si>
  <si>
    <t>"T22"1,3*3</t>
  </si>
  <si>
    <t>"T38"1,2</t>
  </si>
  <si>
    <t>"T03"1,85</t>
  </si>
  <si>
    <t>"T09"1,66</t>
  </si>
  <si>
    <t>"T34"1,85</t>
  </si>
  <si>
    <t>102</t>
  </si>
  <si>
    <t>766622131</t>
  </si>
  <si>
    <t>Montáž oken plastových včetně montáže rámu plochy přes 1 m2 otevíravých do zdiva, výšky do 1,5 m</t>
  </si>
  <si>
    <t>1642859588</t>
  </si>
  <si>
    <t xml:space="preserve">Poznámka k souboru cen:_x000D_
1. V cenách montáže oken jsou započteny i náklady na zaměření, vyklínování, horizontální i vertikální vyrovnání okenního rámu, ukotvení a vyplnění spáry mezi rámem a ostěním polyuretanovou pěnou, včetně zednického začištění._x000D_
2. Cenami montáže oken otevíravých lze ocenit i montáže oken kyvných a otočných._x000D_
3. Tepelnou izolaci mezi ostěním a rámem okna je možné ocenit položkami 766 62 - 9 . . Příplatek k cenám za tepelnou izolaci mezi ostěním a rámem okna jsou započteny náklady na izolaci vnější i vnitřní._x000D_
4. Délka izolace se určuje v metrech délky rámu okna._x000D_
</t>
  </si>
  <si>
    <t>"O15"0,6*1,2*5</t>
  </si>
  <si>
    <t>"OKNO NBEZ OZNAČENÍ SOKL JIH" 1*1</t>
  </si>
  <si>
    <t>"OKNO V PŘÍSTAVKU KADEŘNICTVÍ NA VÝCHODNÍ STRANĚ VLEVO "0,8*0,8</t>
  </si>
  <si>
    <t>103</t>
  </si>
  <si>
    <t>61140050</t>
  </si>
  <si>
    <t>okno plastové otevíravé/sklopné trojsklo do plochy 1m2</t>
  </si>
  <si>
    <t>1006670989</t>
  </si>
  <si>
    <t>104</t>
  </si>
  <si>
    <t>61140051</t>
  </si>
  <si>
    <t>okno plastové otevíravé/sklopné dvojsklo přes plochu 1m2 do v1,5m</t>
  </si>
  <si>
    <t>1984924995</t>
  </si>
  <si>
    <t>105</t>
  </si>
  <si>
    <t>766622132</t>
  </si>
  <si>
    <t>Montáž oken plastových včetně montáže rámu plochy přes 1 m2 otevíravých do zdiva, výšky přes 1,5 do 2,5 m</t>
  </si>
  <si>
    <t>1887192656</t>
  </si>
  <si>
    <t>"O18"0,6*2,3*2</t>
  </si>
  <si>
    <t>"O28"1,1*2,3*2</t>
  </si>
  <si>
    <t>"NAVÍC NAD KADEŘNICTÍM" 2*1,2</t>
  </si>
  <si>
    <t>106</t>
  </si>
  <si>
    <t>61140054</t>
  </si>
  <si>
    <t>okno plastové otevíravé/sklopné trojsklo přes plochu 1m2 v1,5-2,5m</t>
  </si>
  <si>
    <t>-1558893695</t>
  </si>
  <si>
    <t>107</t>
  </si>
  <si>
    <t>766629214</t>
  </si>
  <si>
    <t>Montáž oken dřevěných Příplatek k cenám za tepelnou izolaci mezi ostěním a rámem okna při rovném ostění, připojovací spára tl. do 15 mm, páska</t>
  </si>
  <si>
    <t>-1610417712</t>
  </si>
  <si>
    <t xml:space="preserve">Poznámka k souboru cen:_x000D_
1. V cenách montáže oken jsou započteny i náklady na zaměření, vyklínování, horizontální i vertikální vyrovnání okenního rámu, ukotvení a vyplnění spáry mezi rámem a ostěním polyuretanovou pěnou, včetně zednického začištění._x000D_
2. Cenami montáže oken otevíravých lze ocenit i montáže oken kyvných a otočných._x000D_
3. V cenách 766 62 - 9 . . Příplatek k cenám za tepelnou izolaci mezi ostěním a rámem okna jsou započteny náklady na izolaci vnější i vnitřní._x000D_
4. Délka izolace se určuje v metrech délky rámu okna._x000D_
</t>
  </si>
  <si>
    <t>(1+1)*4+(0,8+0,8)*4+(0,9+2,0)*2+(0,5+0,5)*2+(1*2)*2</t>
  </si>
  <si>
    <t>108</t>
  </si>
  <si>
    <t>766641163</t>
  </si>
  <si>
    <t>Montáž balkónových dveří dřevěných nebo plastových včetně rámu zdvojených do zdiva dvoukřídlových s nadsvětlíkem</t>
  </si>
  <si>
    <t>1262558951</t>
  </si>
  <si>
    <t xml:space="preserve">Poznámka k souboru cen:_x000D_
1. V cenách montáže dveří jsou započteny i náklady na zaměření, vyklínování, horizontální i vertikální vyrovnání dveřního rámu, ukotvení a vyplnění spáry mezi rámem a ostěním polyuretanovou pěnou, včetně zednického začištění._x000D_
</t>
  </si>
  <si>
    <t>"D04"2</t>
  </si>
  <si>
    <t>"D05"1</t>
  </si>
  <si>
    <t>109</t>
  </si>
  <si>
    <t>61140068</t>
  </si>
  <si>
    <t>dveře plastové balkonové dvoukřídlové s nadsvětlíkem trojsklo</t>
  </si>
  <si>
    <t>1198393079</t>
  </si>
  <si>
    <t>"D04"1,5*3,15*2</t>
  </si>
  <si>
    <t>110</t>
  </si>
  <si>
    <t>766671007</t>
  </si>
  <si>
    <t>Montáž střešních oken dřevěných nebo plastových kyvných, výklopných/kyvných s okenním rámem a lemováním, s plisovaným límcem, s napojením na krytinu do krytiny ploché, rozměru 88 x 118 cm</t>
  </si>
  <si>
    <t>438424392</t>
  </si>
  <si>
    <t xml:space="preserve">Poznámka k souboru cen:_x000D_
1. V cenách nejsou započteny náklady na dodávku okna, rámu, lemování a límce; tyto se oceňují ve specifikaci._x000D_
2. V cenách montáže oken jsou započteny i náklady na zaměření, vyklínování, horizontální i vertikální vyrovnání okenního rámu, ukotvení a vyplnění spáry mezi rámem a ostěním polyuretanovou pěnou, včetně zednického začištění._x000D_
</t>
  </si>
  <si>
    <t>"SO01"23</t>
  </si>
  <si>
    <t>111</t>
  </si>
  <si>
    <t>61143696</t>
  </si>
  <si>
    <t>okno střešní plastové kyvné křídlo 940x1180mm</t>
  </si>
  <si>
    <t>499160293</t>
  </si>
  <si>
    <t>"OS23 800*1100 MM - OBDOBNÁ POLOŽKA" 23</t>
  </si>
  <si>
    <t>112</t>
  </si>
  <si>
    <t>766681114</t>
  </si>
  <si>
    <t>Montáž zárubní dřevěných, plastových nebo z lamina rámových, pro dveře jednokřídlové, šířky do 900 mm</t>
  </si>
  <si>
    <t>-1684212121</t>
  </si>
  <si>
    <t xml:space="preserve">Poznámka k souboru cen:_x000D_
1. V cenách montáže zárubní jsou započteny i náklady na zaměření, vyklínování, horizontální i vertikální vyrovnání zárubně, ukotvení a vyplnění spáry mezi rámem a ostěním polyuretanovou pěnou, včetně zednického začištění._x000D_
</t>
  </si>
  <si>
    <t>"PRO DVEŘE DO KADEŘNICTVÍ "1</t>
  </si>
  <si>
    <t>113</t>
  </si>
  <si>
    <t>766681115</t>
  </si>
  <si>
    <t>Montáž zárubní dřevěných, plastových nebo z lamina rámových, pro dveře jednokřídlové, šířky přes 900 mm</t>
  </si>
  <si>
    <t>1376576972</t>
  </si>
  <si>
    <t>"D03"1</t>
  </si>
  <si>
    <t>114</t>
  </si>
  <si>
    <t>766681121</t>
  </si>
  <si>
    <t>Montáž zárubní dřevěných, plastových nebo z lamina rámových, pro dveře dvoukřídlové, rozměru 1250 x 1970 mm</t>
  </si>
  <si>
    <t>1151937382</t>
  </si>
  <si>
    <t>"D01"1</t>
  </si>
  <si>
    <t>115</t>
  </si>
  <si>
    <t>61144163R03</t>
  </si>
  <si>
    <t>dveře plastové vchodové jednokřídlé otvíravé 800x2000mm</t>
  </si>
  <si>
    <t>-480646066</t>
  </si>
  <si>
    <t>116</t>
  </si>
  <si>
    <t>61144163R12</t>
  </si>
  <si>
    <t>DVEŘE PLASTOVÉ VSTUPNÍ DO KADEŘNICTVÍ BEU OZNACĚNÍ 900 * 2000</t>
  </si>
  <si>
    <t>1461077376</t>
  </si>
  <si>
    <t>117</t>
  </si>
  <si>
    <t>61144163R04</t>
  </si>
  <si>
    <t>1396309751</t>
  </si>
  <si>
    <t>118</t>
  </si>
  <si>
    <t>766694111</t>
  </si>
  <si>
    <t>Montáž ostatních truhlářských konstrukcí parapetních desek dřevěných nebo plastových šířky do 300 mm, délky do 1000 mm</t>
  </si>
  <si>
    <t>2009408309</t>
  </si>
  <si>
    <t xml:space="preserve">Poznámka k souboru cen:_x000D_
1. Vcenách 766 69 - 3421 a 3422 jsou započteny i náklady na zaměření zřizovaných otvorů._x000D_
2. V cenách 766 69 - 4111 až 4124 jsou započteny i náklady na zaměření, vyklínování, horizontální i vertikální vyrovnání, ukotvení a vyplnění spáry mezi parapetem a ostěním polyuretanovou pěnou, včetně zednického začištění._x000D_
3. Cenami -97 . . nelze oceňovat venkovní krycí lišty balkónových dveří; tato montáž se oceňuje cenou -1610._x000D_
</t>
  </si>
  <si>
    <t>119</t>
  </si>
  <si>
    <t>766694112</t>
  </si>
  <si>
    <t>Montáž ostatních truhlářských konstrukcí parapetních desek dřevěných nebo plastových šířky do 300 mm, délky přes 1000 do 1600 mm</t>
  </si>
  <si>
    <t>-1277147574</t>
  </si>
  <si>
    <t>120</t>
  </si>
  <si>
    <t>60794103</t>
  </si>
  <si>
    <t>deska parapetní dřevotřísková vnitřní 300x1000mm</t>
  </si>
  <si>
    <t>-456009586</t>
  </si>
  <si>
    <t>(16,930+27,7)*1,15 "POZN OBDOBNÁ POLOŽKA JAKO PLASTOVÁ DESKA</t>
  </si>
  <si>
    <t>121</t>
  </si>
  <si>
    <t>766694121</t>
  </si>
  <si>
    <t>Montáž ostatních truhlářských konstrukcí parapetních desek dřevěných nebo plastových šířky přes 300 mm, délky do 1000 mm</t>
  </si>
  <si>
    <t>-74079913</t>
  </si>
  <si>
    <t>122</t>
  </si>
  <si>
    <t>766694122</t>
  </si>
  <si>
    <t>Montáž ostatních truhlářských konstrukcí parapetních desek dřevěných nebo plastových šířky přes 300 mm, délky přes 1000 do 1600 mm</t>
  </si>
  <si>
    <t>163652663</t>
  </si>
  <si>
    <t>123</t>
  </si>
  <si>
    <t>766694123</t>
  </si>
  <si>
    <t>Montáž ostatních truhlářských konstrukcí parapetních desek dřevěných nebo plastových šířky přes 300 mm, délky přes 1600 do 2600 mm</t>
  </si>
  <si>
    <t>-1664986022</t>
  </si>
  <si>
    <t>124</t>
  </si>
  <si>
    <t>60794105</t>
  </si>
  <si>
    <t>deska parapetní dřevotřísková vnitřní 400x1000mm</t>
  </si>
  <si>
    <t>-648964600</t>
  </si>
  <si>
    <t>(16,19+26,33+5,36)*1,15</t>
  </si>
  <si>
    <t>(-1,08-0,64-0,6-1,16*2-1,1*2-0,85*9-1,4*3-1*2-0,9-1,25)*1,15"PARAPETY ŠIRŠÍ NEŽ 400</t>
  </si>
  <si>
    <t>125</t>
  </si>
  <si>
    <t>60794109</t>
  </si>
  <si>
    <t>deska parapetní dřevotřísková vnitřní 600x1000mm</t>
  </si>
  <si>
    <t>-65058093</t>
  </si>
  <si>
    <t>-(-1,08-0,64-0,6-1,16*2-1,1*2-0,85*9-1,4*3-1*2-0,9-1,25)*1,15"PARAPETY ŠIRŠÍ NEŽ 400</t>
  </si>
  <si>
    <t>126</t>
  </si>
  <si>
    <t>998766202</t>
  </si>
  <si>
    <t>Přesun hmot pro konstrukce truhlářské stanovený procentní sazbou (%) z ceny vodorovná dopravní vzdálenost do 50 m v objektech výšky přes 6 do 12 m</t>
  </si>
  <si>
    <t>-1875636598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</si>
  <si>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</si>
  <si>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767</t>
  </si>
  <si>
    <t>Konstrukce zámečnické</t>
  </si>
  <si>
    <t>127</t>
  </si>
  <si>
    <t>767001R9</t>
  </si>
  <si>
    <t>DODÁVKA A MONTÁŽ PŘÍSTŘEŠKU NADD VSTUP VÝCHOD ŽÁROVÝ POZINK, DRÁTOSKLO ROZMĚR CCA 2,0*1,0</t>
  </si>
  <si>
    <t>-249253220</t>
  </si>
  <si>
    <t>128</t>
  </si>
  <si>
    <t>767002R10</t>
  </si>
  <si>
    <t>D+M PŘÍSTŘEŠEK NAD VSTUP SEVER ROZMĚR CCA 2,0 *1,0 M ŽÁROVĚ ZINKOVÁNO, ZASKLENÍ DRÁTOSKLO</t>
  </si>
  <si>
    <t>111208558</t>
  </si>
  <si>
    <t>129</t>
  </si>
  <si>
    <t>76701R5</t>
  </si>
  <si>
    <t xml:space="preserve">D+M předokenní žaluzie hliníkové ve vodicím rámu vč. kastlíků </t>
  </si>
  <si>
    <t>1165499459</t>
  </si>
  <si>
    <t>1,2*2,3*50+1,85*1,85*18+2,39*2,1*5+1,7*2,3*6+1,1*2,1+0,9*1,2*4</t>
  </si>
  <si>
    <t>130</t>
  </si>
  <si>
    <t>76703R11</t>
  </si>
  <si>
    <t>D+M PŘÍSTŘEŠKU NAD ANGLICKÝ DVOREK ZÁPAD - ROZMĚR CCA 17 * 1,5 M, ŽÁROVÝ POZINK, ZASKLENÍ DRÁTOSKLO</t>
  </si>
  <si>
    <t>-2032923129</t>
  </si>
  <si>
    <t>131</t>
  </si>
  <si>
    <t>767651210</t>
  </si>
  <si>
    <t>Montáž vrat garážových nebo průmyslových otvíravých do ocelové zárubně z dílů, plochy do 6 m2</t>
  </si>
  <si>
    <t>-728712858</t>
  </si>
  <si>
    <t xml:space="preserve">Poznámka k souboru cen:_x000D_
1. V cenách -1126 a -1131 nejsou započteny náklady na zajištění přívodu elektrické energie; tyto se oceňují cenami katalogu 800-741 Elektroinstalace - silnoproud._x000D_
2. Cenami -7210 až -7340 nelze oceňovat montáž vrat s elektrickým, pneumatickým nebo hydraulickým ovládáním._x000D_
3. V cenách -1210 až -7523 je započtena i montáž dokončení okování dvířek průchodových._x000D_
4. V cenách -1210 až -7523 není započtena montáž elektromagnetického stavěče křídel vrat; tyto práce se oceňují cenou 767 64-6593 Montáž stavěče křídel._x000D_
</t>
  </si>
  <si>
    <t>"D02"1</t>
  </si>
  <si>
    <t>132</t>
  </si>
  <si>
    <t>55344635</t>
  </si>
  <si>
    <t>vrata ocelová 2,7x2,7m 2/2 křídlová otočná s rámem</t>
  </si>
  <si>
    <t>-1517516514</t>
  </si>
  <si>
    <t>"OBDOBNÁ POLOŽKA D02" 1</t>
  </si>
  <si>
    <t>133</t>
  </si>
  <si>
    <t>767995111</t>
  </si>
  <si>
    <t>Montáž ostatních atypických zámečnických konstrukcí hmotnosti do 5 kg</t>
  </si>
  <si>
    <t>-1229992755</t>
  </si>
  <si>
    <t xml:space="preserve">Poznámka k souboru cen:_x000D_
1. Určení cen se řídí hmotností jednotlivě montovaného dílu konstrukce._x000D_
</t>
  </si>
  <si>
    <t xml:space="preserve">"ÚPRAVA ZÁBRADLÍ" </t>
  </si>
  <si>
    <t>"V BALKONY 5 KUSŮ*2 KONCE* 5 KG/KUS"5*2*5</t>
  </si>
  <si>
    <t>"V VSTUP" 5</t>
  </si>
  <si>
    <t>134</t>
  </si>
  <si>
    <t>76701MATR8</t>
  </si>
  <si>
    <t>DODÁVKA MATERIÁLU NA ÚPRAVU ZÁBRADLÍ VČETNĚ POVRCHOVÉ ÚPRAVY</t>
  </si>
  <si>
    <t>KG</t>
  </si>
  <si>
    <t>965835864</t>
  </si>
  <si>
    <t>55,000*1,1</t>
  </si>
  <si>
    <t>135</t>
  </si>
  <si>
    <t>767995114</t>
  </si>
  <si>
    <t>Montáž ostatních atypických zámečnických konstrukcí hmotnosti přes 20 do 50 kg</t>
  </si>
  <si>
    <t>834182234</t>
  </si>
  <si>
    <t xml:space="preserve">"MOTÁŽ NOVÝCH MŘÍŽÍ NA OKNA V SUTERÉNU" </t>
  </si>
  <si>
    <t>"Z" (4+2)*40</t>
  </si>
  <si>
    <t>"S" 5*40</t>
  </si>
  <si>
    <t>136</t>
  </si>
  <si>
    <t>MŘÍŽER12</t>
  </si>
  <si>
    <t>DODÁVKA MŘÍŽÍ NA OKNA V SOKLU</t>
  </si>
  <si>
    <t>261430650</t>
  </si>
  <si>
    <t>"Z" (4+2)*1,5*0,45</t>
  </si>
  <si>
    <t>"S" 5*1,5*1,5</t>
  </si>
  <si>
    <t>137</t>
  </si>
  <si>
    <t>767996801</t>
  </si>
  <si>
    <t>Demontáž ostatních zámečnických konstrukcí o hmotnosti jednotlivých dílů rozebráním do 50 kg</t>
  </si>
  <si>
    <t>1179486366</t>
  </si>
  <si>
    <t xml:space="preserve">Poznámka k souboru cen:_x000D_
1. Cenami nelze oceňovat demontáž jmenovité konstrukce, pro kterou jsou ceny v katalogu již stanoveny._x000D_
2. Ceny lze užít pro sortiment zámečnických konstrukcí, nikoliv pro sloupy, kolejnice, vazníky apod._x000D_
3. Volba cen se řídí hmotností jednotlivě demontovaného dílu konstrukce._x000D_
</t>
  </si>
  <si>
    <t xml:space="preserve">"DEMONTÁŽ KONZOLÍ NA FASÁDĚ" </t>
  </si>
  <si>
    <t>"J" 1*5</t>
  </si>
  <si>
    <t>"S" 3*5</t>
  </si>
  <si>
    <t>"V" 1*5</t>
  </si>
  <si>
    <t>"Z" 3*5</t>
  </si>
  <si>
    <t>"ZKRÁCENÍ ZÁBRADLÍ BALKONŮ V"</t>
  </si>
  <si>
    <t>5 "KUSŮ" *10 "KG/KUS" *2 "STRANY"</t>
  </si>
  <si>
    <t>"ZKRÁCENÍ ZÁBRADLÍ VSTUP V 1*10</t>
  </si>
  <si>
    <t xml:space="preserve">"DEMONTÁŽ PŘÍSTŘEŠKŮ NAD VSTUPY" </t>
  </si>
  <si>
    <t>"V" 20</t>
  </si>
  <si>
    <t>"Z"  10</t>
  </si>
  <si>
    <t>"U ANGLICKÉHO DVORKU" 17"M" *10 "KG/M"</t>
  </si>
  <si>
    <t xml:space="preserve">"DEMONTÁŽ MŘÍŽÍ A VÝÚSTEK VZT NA OKNECH" </t>
  </si>
  <si>
    <t>"Z"(4+2)*20</t>
  </si>
  <si>
    <t>"S" 5*20</t>
  </si>
  <si>
    <t>138</t>
  </si>
  <si>
    <t>998767201</t>
  </si>
  <si>
    <t>Přesun hmot pro zámečnické konstrukce stanovený procentní sazbou (%) z ceny vodorovná dopravní vzdálenost do 50 m v objektech výšky do 6 m</t>
  </si>
  <si>
    <t>-1464750653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</si>
  <si>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</si>
  <si>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784</t>
  </si>
  <si>
    <t>Dokončovací práce - malby a tapety</t>
  </si>
  <si>
    <t>139</t>
  </si>
  <si>
    <t>784211003</t>
  </si>
  <si>
    <t>Malby z malířských směsí otěruvzdorných za mokra jednonásobné, bílé za mokra otěruvzdorné výborně v místnostech výšky přes 3,80 do 5,00 m</t>
  </si>
  <si>
    <t>2015068816</t>
  </si>
  <si>
    <t>"OPRAVA OMÍTEK NA OBVODOVÝCH ZDECH PO VÝMĚNĚ ČÁSTI OKEN" 1200</t>
  </si>
  <si>
    <t>HZS</t>
  </si>
  <si>
    <t>Hodinové zúčtovací sazby</t>
  </si>
  <si>
    <t>140</t>
  </si>
  <si>
    <t>HZS1302</t>
  </si>
  <si>
    <t>Hodinové zúčtovací sazby profesí HSV provádění konstrukcí zedník specialista</t>
  </si>
  <si>
    <t>hod</t>
  </si>
  <si>
    <t>-544501037</t>
  </si>
  <si>
    <t>"NEPŘEDVÍDANÉ PRÁCE SPOJENÍÉ S REKONSTRUKCÍ - FAKTUROVAT JEN S ODSOUHLASENÝM SOUPISEM ODPRACOVANÝCH HODIN"250</t>
  </si>
  <si>
    <t>141</t>
  </si>
  <si>
    <t>HZS2111</t>
  </si>
  <si>
    <t>Hodinové zúčtovací sazby profesí PSV provádění stavebních konstrukcí tesař</t>
  </si>
  <si>
    <t>294654766</t>
  </si>
  <si>
    <t>"MONTÁŽ BUDEK A ÚKRYTŮ PRO PTÁKY - CELKEM 10 KUSŮ, 3 HODINY NA KUS"</t>
  </si>
  <si>
    <t>(6+4)*3</t>
  </si>
  <si>
    <t>142</t>
  </si>
  <si>
    <t>HZS2211</t>
  </si>
  <si>
    <t>Hodinové zúčtovací sazby profesí PSV provádění stavebních instalací instalatér</t>
  </si>
  <si>
    <t>1533692849</t>
  </si>
  <si>
    <t xml:space="preserve">"Zaregulování topného systému po provedeném zateplení - 2 PRACOVNÍCI 5 DNŮ" </t>
  </si>
  <si>
    <t>2*8,0*5</t>
  </si>
  <si>
    <t>143</t>
  </si>
  <si>
    <t>HZS2222</t>
  </si>
  <si>
    <t>Hodinové zúčtovací sazby profesí PSV provádění stavebních instalací elektrikář odborný</t>
  </si>
  <si>
    <t>-1991481896</t>
  </si>
  <si>
    <t>"DEMONTÁŽ A ZPĚTNÁ MONTÁŽ KAMER J1++V1+S1+Z1" 4*5</t>
  </si>
  <si>
    <t>"DEMONTÁŽ A ZPĚTNÁ MONTÁŽ SVĚTEL NA FASÁDFĚ J2+V3+S1+Z2" 8*4</t>
  </si>
  <si>
    <t>"DEMONTÁŽE A ÚPRAVA ELEKTROINSTALASCE VEDENÉ PO FASÁDĚ- SILNOPROU I SLABOPROUD 2 LIDI  2 DNY " 2*8*2</t>
  </si>
  <si>
    <t>"práce na opravě hromosvodu položkově nezahrnuté v rozpočtu 2 lisi 3 dny" 2*3*8</t>
  </si>
  <si>
    <t>"ÚPRAVA SLP ROZVODŮ A KONCOVÝCH PRVKŮ U JEDNOTLIVÝCH VSTUPŮ 2 LIDI 3 DNY" 2*3*8</t>
  </si>
  <si>
    <t>144</t>
  </si>
  <si>
    <t>HZS3212</t>
  </si>
  <si>
    <t>Hodinové zúčtovací sazby montáží technologických zařízení na stavebních objektech montér vzduchotechniky odborný</t>
  </si>
  <si>
    <t>1147926224</t>
  </si>
  <si>
    <t xml:space="preserve">"ODBORNÁ DEMONTÁŽ A ZPĚTNÁ MONTÁŽ VENKOVNÍCH VZT JEDNOTEK V 1 S 1 Z 2"4 "KUSY*8 HIDN"*2 "PRACOVNÍCI" * 8 "HODIN" </t>
  </si>
  <si>
    <t>02 - ONN BROUMOV- SNÍŽENÍ ENBERGETICKÉ NÁROČNOTI - VRN</t>
  </si>
  <si>
    <t>VRN - Vedlejší rozpočtové náklady</t>
  </si>
  <si>
    <t xml:space="preserve">    VRN1 - Průzkumné, geodetické a projektové práce</t>
  </si>
  <si>
    <t xml:space="preserve">    VRN3 - Zařízení staveniště</t>
  </si>
  <si>
    <t>VRN</t>
  </si>
  <si>
    <t>Vedlejší rozpočtové náklady</t>
  </si>
  <si>
    <t>VRN1</t>
  </si>
  <si>
    <t>Průzkumné, geodetické a projektové práce</t>
  </si>
  <si>
    <t>013254000</t>
  </si>
  <si>
    <t>Dokumentace skutečného provedení stavby</t>
  </si>
  <si>
    <t>KČ</t>
  </si>
  <si>
    <t>1024</t>
  </si>
  <si>
    <t>139465954</t>
  </si>
  <si>
    <t>VRN3</t>
  </si>
  <si>
    <t>Zařízení staveniště</t>
  </si>
  <si>
    <t>032103000</t>
  </si>
  <si>
    <t>Náklady na stavební buňky</t>
  </si>
  <si>
    <t>-341850343</t>
  </si>
  <si>
    <t>"SKLADY, WC, KANCELÁŘ, ŠATNA"1</t>
  </si>
  <si>
    <t>033103000</t>
  </si>
  <si>
    <t>Připojení energií</t>
  </si>
  <si>
    <t>1302704557</t>
  </si>
  <si>
    <t>034103000</t>
  </si>
  <si>
    <t>Oplocení staveniště</t>
  </si>
  <si>
    <t>1748534198</t>
  </si>
  <si>
    <t>034403000</t>
  </si>
  <si>
    <t>Osvětlení staveniště</t>
  </si>
  <si>
    <t>-2096294317</t>
  </si>
  <si>
    <t>034503000</t>
  </si>
  <si>
    <t>Informační tabule na staveništi</t>
  </si>
  <si>
    <t>-140194175</t>
  </si>
  <si>
    <t>039103000</t>
  </si>
  <si>
    <t>Rozebrání, bourání a odvoz zařízení staveniště</t>
  </si>
  <si>
    <t>-1138070159</t>
  </si>
  <si>
    <t>039203000</t>
  </si>
  <si>
    <t>Úprava terénu po zrušení zařízení staveniště</t>
  </si>
  <si>
    <t>304515713</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</si>
  <si>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</si>
  <si>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</si>
  <si>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</si>
  <si>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</si>
  <si>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</si>
  <si>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</si>
  <si>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</si>
  <si>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</si>
  <si>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</si>
  <si>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</si>
  <si>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</si>
  <si>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</si>
  <si>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</si>
  <si>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</si>
  <si>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</si>
  <si>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</si>
  <si>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</si>
  <si>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</si>
  <si>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</si>
  <si>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</si>
  <si>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</si>
  <si>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</si>
  <si>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charset val="238"/>
      </rPr>
      <t xml:space="preserve">Soupis prací </t>
    </r>
    <r>
      <rPr>
        <sz val="9"/>
        <rFont val="Trebuchet MS"/>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</si>
  <si>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</si>
  <si>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</si>
  <si>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</si>
  <si>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</si>
  <si>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</si>
  <si>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</si>
  <si>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</si>
  <si>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</si>
  <si>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</si>
  <si>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</si>
  <si>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</si>
  <si>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</si>
  <si>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</si>
  <si>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</si>
  <si>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</si>
  <si>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</si>
  <si>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</si>
  <si>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</si>
  <si>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</si>
  <si>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</si>
  <si>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</si>
  <si>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</si>
  <si>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</si>
  <si>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</si>
  <si>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</si>
  <si>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</si>
  <si>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</si>
  <si>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</si>
  <si>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</si>
  <si>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</si>
  <si>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</si>
  <si>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</si>
  <si>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</si>
  <si>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</si>
  <si>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</si>
  <si>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</si>
  <si>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</si>
  <si>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</si>
  <si>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</si>
  <si>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</si>
  <si>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</si>
  <si>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</si>
  <si>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</si>
  <si>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</si>
  <si>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</si>
  <si>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</si>
  <si>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</si>
  <si>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</si>
  <si>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</si>
  <si>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</si>
  <si>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</si>
  <si>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</si>
  <si>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</si>
  <si>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</si>
  <si>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</si>
  <si>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</si>
  <si>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</si>
  <si>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</si>
  <si>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</si>
  <si>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</si>
  <si>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</si>
  <si>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</si>
  <si>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</si>
  <si>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</si>
  <si>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</si>
  <si>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</si>
  <si>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</si>
  <si>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</si>
  <si>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</si>
  <si>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</si>
  <si>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</si>
  <si>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</si>
  <si>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</si>
  <si>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</si>
  <si>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</si>
  <si>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</si>
  <si>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</si>
  <si>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</si>
  <si>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</si>
  <si>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</si>
  <si>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</si>
  <si>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</si>
  <si>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</si>
  <si>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</si>
  <si>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</si>
  <si>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</si>
  <si>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</si>
  <si>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</si>
  <si>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</si>
  <si>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</si>
  <si>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</si>
  <si>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</si>
  <si>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</si>
  <si>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</si>
  <si>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</si>
  <si>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</si>
  <si>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</si>
  <si>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</si>
  <si>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</si>
  <si>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</si>
  <si>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</si>
  <si>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</si>
  <si>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</si>
  <si>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</si>
  <si>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</si>
  <si>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</si>
  <si>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</si>
  <si>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</si>
  <si>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</si>
  <si>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</si>
  <si>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</si>
  <si>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</si>
  <si>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</si>
  <si>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</si>
  <si>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</si>
  <si>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</si>
  <si>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</si>
  <si>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</si>
  <si>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</si>
  <si>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</si>
  <si>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</si>
  <si>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</si>
  <si>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</si>
  <si>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</si>
  <si>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</si>
  <si>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</si>
  <si>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</si>
  <si>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</si>
  <si>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</si>
  <si>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</si>
  <si>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</si>
  <si>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</si>
  <si>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</si>
  <si>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</si>
  <si>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</si>
  <si>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</si>
  <si>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</si>
  <si>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</si>
  <si>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</si>
  <si>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</si>
  <si>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</si>
  <si>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</si>
  <si>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</si>
  <si>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</si>
  <si>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</si>
  <si>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</si>
  <si>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</si>
  <si>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</si>
  <si>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</si>
  <si>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</si>
  <si>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</si>
  <si>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</si>
  <si>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</si>
  <si>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</si>
  <si>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</si>
  <si>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</si>
  <si>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</si>
  <si>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</si>
  <si>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</si>
  <si>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</si>
  <si>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</si>
  <si>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</si>
  <si>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</si>
  <si>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ONN BROUMOV- SNÍŽENÍ ENERGETICKÉ NÁROČNOSTI - VRN</t>
  </si>
  <si>
    <t>"Uw=1,1W/m2K"</t>
  </si>
  <si>
    <t>BROUMOV - ONN Broumov-snížení energetické náročnosti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</si>
</sst>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4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800080"/>
      <name val="Arial CE"/>
    </font>
    <font>
      <sz val="8"/>
      <color rgb="FFFF0000"/>
      <name val="Arial CE"/>
    </font>
    <font>
      <sz val="8"/>
      <color rgb="FF0000A8"/>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6" fillId="0" borderId="0" applyNumberFormat="0" applyFill="0" applyBorder="0" applyAlignment="0" applyProtection="0"/>
  </cellStyleXfs>
  <cellXfs count="362">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xf numFmtId="0" fontId="0" fillId="0" borderId="3" xfId="0" applyBorder="1"/>
    <xf numFmtId="0" fontId="0" fillId="0" borderId="4" xfId="0" applyBorder="1"/>
    <xf numFmtId="0" fontId="15" fillId="0" borderId="0" xfId="0" applyFont="1" applyAlignment="1">
      <alignment horizontal="left" vertical="center"/>
    </xf>
    <xf numFmtId="0" fontId="14"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0" fontId="0" fillId="0" borderId="5" xfId="0" applyBorder="1"/>
    <xf numFmtId="0" fontId="0" fillId="0" borderId="0" xfId="0" applyFont="1" applyAlignment="1">
      <alignment vertical="center"/>
    </xf>
    <xf numFmtId="0" fontId="0" fillId="0" borderId="4" xfId="0" applyFont="1" applyBorder="1" applyAlignment="1">
      <alignment vertical="center"/>
    </xf>
    <xf numFmtId="0" fontId="18" fillId="0" borderId="6" xfId="0" applyFont="1" applyBorder="1" applyAlignment="1">
      <alignment horizontal="left" vertical="center"/>
    </xf>
    <xf numFmtId="0" fontId="0" fillId="0" borderId="6" xfId="0" applyFont="1" applyBorder="1" applyAlignment="1">
      <alignment vertical="center"/>
    </xf>
    <xf numFmtId="0" fontId="1" fillId="0" borderId="4" xfId="0" applyFont="1" applyBorder="1" applyAlignment="1">
      <alignmen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center"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2" fillId="0" borderId="4" xfId="0" applyFont="1" applyBorder="1" applyAlignment="1">
      <alignment vertical="center"/>
    </xf>
    <xf numFmtId="0" fontId="3" fillId="0" borderId="4" xfId="0" applyFont="1" applyBorder="1" applyAlignment="1">
      <alignment vertical="center"/>
    </xf>
    <xf numFmtId="0" fontId="3" fillId="0" borderId="0" xfId="0" applyFont="1" applyAlignment="1">
      <alignment horizontal="left" vertical="center"/>
    </xf>
    <xf numFmtId="0" fontId="18" fillId="0" borderId="0" xfId="0" applyFont="1" applyAlignment="1">
      <alignmen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5" borderId="8" xfId="0" applyFont="1" applyFill="1" applyBorder="1" applyAlignment="1">
      <alignment vertical="center"/>
    </xf>
    <xf numFmtId="0" fontId="22" fillId="5" borderId="9" xfId="0" applyFont="1" applyFill="1" applyBorder="1" applyAlignment="1">
      <alignment horizontal="center" vertical="center"/>
    </xf>
    <xf numFmtId="0" fontId="23" fillId="0" borderId="17" xfId="0" applyFont="1" applyBorder="1" applyAlignment="1">
      <alignment horizontal="center" vertical="center" wrapText="1"/>
    </xf>
    <xf numFmtId="0" fontId="23" fillId="0" borderId="18" xfId="0" applyFont="1" applyBorder="1" applyAlignment="1">
      <alignment horizontal="center" vertical="center" wrapText="1"/>
    </xf>
    <xf numFmtId="0" fontId="23" fillId="0" borderId="19" xfId="0" applyFont="1" applyBorder="1" applyAlignment="1">
      <alignment horizontal="center" vertical="center" wrapText="1"/>
    </xf>
    <xf numFmtId="0" fontId="0" fillId="0" borderId="12" xfId="0" applyFont="1" applyBorder="1" applyAlignment="1">
      <alignment vertical="center"/>
    </xf>
    <xf numFmtId="0" fontId="0" fillId="0" borderId="13" xfId="0" applyFont="1" applyBorder="1" applyAlignment="1">
      <alignment vertical="center"/>
    </xf>
    <xf numFmtId="0" fontId="0" fillId="0" borderId="14" xfId="0" applyFont="1" applyBorder="1" applyAlignment="1">
      <alignment vertical="center"/>
    </xf>
    <xf numFmtId="0" fontId="4" fillId="0" borderId="4" xfId="0" applyFont="1" applyBorder="1" applyAlignment="1">
      <alignment vertical="center"/>
    </xf>
    <xf numFmtId="0" fontId="24" fillId="0" borderId="0" xfId="0" applyFont="1" applyAlignment="1">
      <alignment horizontal="left" vertical="center"/>
    </xf>
    <xf numFmtId="0" fontId="24" fillId="0" borderId="0" xfId="0" applyFont="1" applyAlignment="1">
      <alignment vertical="center"/>
    </xf>
    <xf numFmtId="0" fontId="4" fillId="0" borderId="0" xfId="0" applyFont="1" applyAlignment="1">
      <alignment horizontal="center" vertical="center"/>
    </xf>
    <xf numFmtId="4" fontId="20" fillId="0" borderId="15" xfId="0" applyNumberFormat="1" applyFont="1" applyBorder="1" applyAlignment="1">
      <alignment vertical="center"/>
    </xf>
    <xf numFmtId="4" fontId="20" fillId="0" borderId="0" xfId="0" applyNumberFormat="1" applyFont="1" applyBorder="1" applyAlignment="1">
      <alignment vertical="center"/>
    </xf>
    <xf numFmtId="166" fontId="20" fillId="0" borderId="0" xfId="0" applyNumberFormat="1" applyFont="1" applyBorder="1" applyAlignment="1">
      <alignment vertical="center"/>
    </xf>
    <xf numFmtId="4" fontId="20" fillId="0" borderId="16" xfId="0" applyNumberFormat="1" applyFont="1" applyBorder="1" applyAlignment="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lignment vertical="center"/>
    </xf>
    <xf numFmtId="0" fontId="27" fillId="0" borderId="0" xfId="0" applyFont="1" applyAlignment="1">
      <alignment vertical="center"/>
    </xf>
    <xf numFmtId="0" fontId="28" fillId="0" borderId="0" xfId="0" applyFont="1" applyAlignment="1">
      <alignment vertical="center"/>
    </xf>
    <xf numFmtId="0" fontId="3" fillId="0" borderId="0" xfId="0" applyFont="1" applyAlignment="1">
      <alignment horizontal="center" vertical="center"/>
    </xf>
    <xf numFmtId="4" fontId="29" fillId="0" borderId="15" xfId="0" applyNumberFormat="1" applyFont="1" applyBorder="1" applyAlignment="1">
      <alignment vertical="center"/>
    </xf>
    <xf numFmtId="4" fontId="29" fillId="0" borderId="0" xfId="0" applyNumberFormat="1" applyFont="1" applyBorder="1" applyAlignment="1">
      <alignment vertical="center"/>
    </xf>
    <xf numFmtId="166" fontId="29" fillId="0" borderId="0" xfId="0" applyNumberFormat="1" applyFont="1" applyBorder="1" applyAlignment="1">
      <alignment vertical="center"/>
    </xf>
    <xf numFmtId="4" fontId="29" fillId="0" borderId="16" xfId="0" applyNumberFormat="1" applyFont="1" applyBorder="1" applyAlignment="1">
      <alignment vertical="center"/>
    </xf>
    <xf numFmtId="0" fontId="5" fillId="0" borderId="0" xfId="0" applyFont="1" applyAlignment="1">
      <alignment horizontal="left" vertical="center"/>
    </xf>
    <xf numFmtId="4" fontId="29" fillId="0" borderId="20" xfId="0" applyNumberFormat="1" applyFont="1" applyBorder="1" applyAlignment="1">
      <alignment vertical="center"/>
    </xf>
    <xf numFmtId="4" fontId="29" fillId="0" borderId="21" xfId="0" applyNumberFormat="1" applyFont="1" applyBorder="1" applyAlignment="1">
      <alignment vertical="center"/>
    </xf>
    <xf numFmtId="166" fontId="29" fillId="0" borderId="21" xfId="0" applyNumberFormat="1" applyFont="1" applyBorder="1" applyAlignment="1">
      <alignment vertical="center"/>
    </xf>
    <xf numFmtId="4" fontId="29" fillId="0" borderId="22" xfId="0" applyNumberFormat="1" applyFont="1" applyBorder="1" applyAlignment="1">
      <alignment vertical="center"/>
    </xf>
    <xf numFmtId="4" fontId="22" fillId="3" borderId="23" xfId="0" applyNumberFormat="1" applyFont="1" applyFill="1" applyBorder="1" applyAlignment="1" applyProtection="1">
      <alignment vertical="center"/>
      <protection locked="0"/>
    </xf>
    <xf numFmtId="4" fontId="37" fillId="3" borderId="23" xfId="0" applyNumberFormat="1" applyFont="1" applyFill="1" applyBorder="1" applyAlignment="1" applyProtection="1">
      <alignment vertical="center"/>
      <protection locked="0"/>
    </xf>
    <xf numFmtId="167" fontId="22" fillId="3" borderId="23" xfId="0" applyNumberFormat="1" applyFont="1" applyFill="1" applyBorder="1" applyAlignment="1" applyProtection="1">
      <alignment vertical="center"/>
      <protection locked="0"/>
    </xf>
    <xf numFmtId="0" fontId="0" fillId="0" borderId="0" xfId="0" applyAlignment="1">
      <alignment vertical="top"/>
    </xf>
    <xf numFmtId="0" fontId="39" fillId="0" borderId="24" xfId="0" applyFont="1" applyBorder="1" applyAlignment="1">
      <alignment vertical="center" wrapText="1"/>
    </xf>
    <xf numFmtId="0" fontId="39" fillId="0" borderId="25" xfId="0" applyFont="1" applyBorder="1" applyAlignment="1">
      <alignment vertical="center" wrapText="1"/>
    </xf>
    <xf numFmtId="0" fontId="39" fillId="0" borderId="26" xfId="0" applyFont="1" applyBorder="1" applyAlignment="1">
      <alignment vertical="center" wrapText="1"/>
    </xf>
    <xf numFmtId="0" fontId="39" fillId="0" borderId="27" xfId="0" applyFont="1" applyBorder="1" applyAlignment="1">
      <alignment horizontal="center" vertical="center" wrapText="1"/>
    </xf>
    <xf numFmtId="0" fontId="39" fillId="0" borderId="28" xfId="0" applyFont="1" applyBorder="1" applyAlignment="1">
      <alignment horizontal="center" vertical="center" wrapText="1"/>
    </xf>
    <xf numFmtId="0" fontId="39" fillId="0" borderId="27" xfId="0" applyFont="1" applyBorder="1" applyAlignment="1">
      <alignment vertical="center" wrapText="1"/>
    </xf>
    <xf numFmtId="0" fontId="39" fillId="0" borderId="28" xfId="0" applyFont="1" applyBorder="1" applyAlignment="1">
      <alignment vertical="center" wrapText="1"/>
    </xf>
    <xf numFmtId="0" fontId="41" fillId="0" borderId="1" xfId="0" applyFont="1" applyBorder="1" applyAlignment="1">
      <alignment horizontal="left" vertical="center" wrapText="1"/>
    </xf>
    <xf numFmtId="0" fontId="42" fillId="0" borderId="1" xfId="0" applyFont="1" applyBorder="1" applyAlignment="1">
      <alignment horizontal="left" vertical="center" wrapText="1"/>
    </xf>
    <xf numFmtId="0" fontId="42" fillId="0" borderId="27" xfId="0" applyFont="1" applyBorder="1" applyAlignment="1">
      <alignment vertical="center" wrapText="1"/>
    </xf>
    <xf numFmtId="0" fontId="42" fillId="0" borderId="1" xfId="0" applyFont="1" applyBorder="1" applyAlignment="1">
      <alignment vertical="center" wrapText="1"/>
    </xf>
    <xf numFmtId="0" fontId="42" fillId="0" borderId="1" xfId="0" applyFont="1" applyBorder="1" applyAlignment="1">
      <alignment horizontal="left" vertical="center"/>
    </xf>
    <xf numFmtId="0" fontId="42" fillId="0" borderId="1" xfId="0" applyFont="1" applyBorder="1" applyAlignment="1">
      <alignment vertical="center"/>
    </xf>
    <xf numFmtId="49" fontId="42" fillId="0" borderId="1" xfId="0" applyNumberFormat="1" applyFont="1" applyBorder="1" applyAlignment="1">
      <alignment vertical="center" wrapText="1"/>
    </xf>
    <xf numFmtId="0" fontId="39" fillId="0" borderId="30" xfId="0" applyFont="1" applyBorder="1" applyAlignment="1">
      <alignment vertical="center" wrapText="1"/>
    </xf>
    <xf numFmtId="0" fontId="43" fillId="0" borderId="29" xfId="0" applyFont="1" applyBorder="1" applyAlignment="1">
      <alignment vertical="center" wrapText="1"/>
    </xf>
    <xf numFmtId="0" fontId="39" fillId="0" borderId="31" xfId="0" applyFont="1" applyBorder="1" applyAlignment="1">
      <alignment vertical="center" wrapText="1"/>
    </xf>
    <xf numFmtId="0" fontId="39" fillId="0" borderId="1" xfId="0" applyFont="1" applyBorder="1" applyAlignment="1">
      <alignment vertical="top"/>
    </xf>
    <xf numFmtId="0" fontId="39" fillId="0" borderId="0" xfId="0" applyFont="1" applyAlignment="1">
      <alignment vertical="top"/>
    </xf>
    <xf numFmtId="0" fontId="39" fillId="0" borderId="24" xfId="0" applyFont="1" applyBorder="1" applyAlignment="1">
      <alignment horizontal="left" vertical="center"/>
    </xf>
    <xf numFmtId="0" fontId="39" fillId="0" borderId="25" xfId="0" applyFont="1" applyBorder="1" applyAlignment="1">
      <alignment horizontal="left" vertical="center"/>
    </xf>
    <xf numFmtId="0" fontId="39" fillId="0" borderId="26" xfId="0" applyFont="1" applyBorder="1" applyAlignment="1">
      <alignment horizontal="left" vertical="center"/>
    </xf>
    <xf numFmtId="0" fontId="39" fillId="0" borderId="27" xfId="0" applyFont="1" applyBorder="1" applyAlignment="1">
      <alignment horizontal="left" vertical="center"/>
    </xf>
    <xf numFmtId="0" fontId="39" fillId="0" borderId="28" xfId="0" applyFont="1" applyBorder="1" applyAlignment="1">
      <alignment horizontal="left" vertical="center"/>
    </xf>
    <xf numFmtId="0" fontId="41" fillId="0" borderId="1" xfId="0" applyFont="1" applyBorder="1" applyAlignment="1">
      <alignment horizontal="left" vertical="center"/>
    </xf>
    <xf numFmtId="0" fontId="44" fillId="0" borderId="0" xfId="0" applyFont="1" applyAlignment="1">
      <alignment horizontal="left" vertical="center"/>
    </xf>
    <xf numFmtId="0" fontId="41" fillId="0" borderId="29" xfId="0" applyFont="1" applyBorder="1" applyAlignment="1">
      <alignment horizontal="left" vertical="center"/>
    </xf>
    <xf numFmtId="0" fontId="41" fillId="0" borderId="29" xfId="0" applyFont="1" applyBorder="1" applyAlignment="1">
      <alignment horizontal="center" vertical="center"/>
    </xf>
    <xf numFmtId="0" fontId="44" fillId="0" borderId="29" xfId="0" applyFont="1" applyBorder="1" applyAlignment="1">
      <alignment horizontal="left" vertical="center"/>
    </xf>
    <xf numFmtId="0" fontId="45" fillId="0" borderId="1" xfId="0" applyFont="1" applyBorder="1" applyAlignment="1">
      <alignment horizontal="left" vertical="center"/>
    </xf>
    <xf numFmtId="0" fontId="42" fillId="0" borderId="0" xfId="0" applyFont="1" applyAlignment="1">
      <alignment horizontal="left" vertical="center"/>
    </xf>
    <xf numFmtId="0" fontId="42" fillId="0" borderId="1" xfId="0" applyFont="1" applyBorder="1" applyAlignment="1">
      <alignment horizontal="center" vertical="center"/>
    </xf>
    <xf numFmtId="0" fontId="42" fillId="0" borderId="27" xfId="0" applyFont="1" applyBorder="1" applyAlignment="1">
      <alignment horizontal="left" vertical="center"/>
    </xf>
    <xf numFmtId="0" fontId="42" fillId="0" borderId="1" xfId="0" applyFont="1" applyFill="1" applyBorder="1" applyAlignment="1">
      <alignment horizontal="left" vertical="center"/>
    </xf>
    <xf numFmtId="0" fontId="42" fillId="0" borderId="1" xfId="0" applyFont="1" applyFill="1" applyBorder="1" applyAlignment="1">
      <alignment horizontal="center" vertical="center"/>
    </xf>
    <xf numFmtId="0" fontId="39" fillId="0" borderId="30" xfId="0" applyFont="1" applyBorder="1" applyAlignment="1">
      <alignment horizontal="left" vertical="center"/>
    </xf>
    <xf numFmtId="0" fontId="43" fillId="0" borderId="29" xfId="0" applyFont="1" applyBorder="1" applyAlignment="1">
      <alignment horizontal="left" vertical="center"/>
    </xf>
    <xf numFmtId="0" fontId="39" fillId="0" borderId="31" xfId="0" applyFont="1" applyBorder="1" applyAlignment="1">
      <alignment horizontal="left" vertical="center"/>
    </xf>
    <xf numFmtId="0" fontId="39" fillId="0" borderId="1" xfId="0" applyFont="1" applyBorder="1" applyAlignment="1">
      <alignment horizontal="left" vertical="center"/>
    </xf>
    <xf numFmtId="0" fontId="43" fillId="0" borderId="1" xfId="0" applyFont="1" applyBorder="1" applyAlignment="1">
      <alignment horizontal="left" vertical="center"/>
    </xf>
    <xf numFmtId="0" fontId="44" fillId="0" borderId="1" xfId="0" applyFont="1" applyBorder="1" applyAlignment="1">
      <alignment horizontal="left" vertical="center"/>
    </xf>
    <xf numFmtId="0" fontId="42" fillId="0" borderId="29" xfId="0" applyFont="1" applyBorder="1" applyAlignment="1">
      <alignment horizontal="left" vertical="center"/>
    </xf>
    <xf numFmtId="0" fontId="39" fillId="0" borderId="1" xfId="0" applyFont="1" applyBorder="1" applyAlignment="1">
      <alignment horizontal="left" vertical="center" wrapText="1"/>
    </xf>
    <xf numFmtId="0" fontId="42" fillId="0" borderId="1" xfId="0" applyFont="1" applyBorder="1" applyAlignment="1">
      <alignment horizontal="center" vertical="center" wrapText="1"/>
    </xf>
    <xf numFmtId="0" fontId="39" fillId="0" borderId="24" xfId="0" applyFont="1" applyBorder="1" applyAlignment="1">
      <alignment horizontal="left" vertical="center" wrapText="1"/>
    </xf>
    <xf numFmtId="0" fontId="39" fillId="0" borderId="25" xfId="0" applyFont="1" applyBorder="1" applyAlignment="1">
      <alignment horizontal="left" vertical="center" wrapText="1"/>
    </xf>
    <xf numFmtId="0" fontId="39" fillId="0" borderId="26" xfId="0" applyFont="1" applyBorder="1" applyAlignment="1">
      <alignment horizontal="left" vertical="center" wrapText="1"/>
    </xf>
    <xf numFmtId="0" fontId="39" fillId="0" borderId="27" xfId="0" applyFont="1" applyBorder="1" applyAlignment="1">
      <alignment horizontal="left" vertical="center" wrapText="1"/>
    </xf>
    <xf numFmtId="0" fontId="39"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28" xfId="0" applyFont="1" applyBorder="1" applyAlignment="1">
      <alignment horizontal="left" vertical="center" wrapText="1"/>
    </xf>
    <xf numFmtId="0" fontId="42" fillId="0" borderId="27" xfId="0" applyFont="1" applyBorder="1" applyAlignment="1">
      <alignment horizontal="left" vertical="center" wrapText="1"/>
    </xf>
    <xf numFmtId="0" fontId="42" fillId="0" borderId="28" xfId="0" applyFont="1" applyBorder="1" applyAlignment="1">
      <alignment horizontal="left" vertical="center" wrapText="1"/>
    </xf>
    <xf numFmtId="0" fontId="42" fillId="0" borderId="28" xfId="0" applyFont="1" applyBorder="1" applyAlignment="1">
      <alignment horizontal="left" vertical="center"/>
    </xf>
    <xf numFmtId="0" fontId="42" fillId="0" borderId="30" xfId="0" applyFont="1" applyBorder="1" applyAlignment="1">
      <alignment horizontal="left" vertical="center" wrapText="1"/>
    </xf>
    <xf numFmtId="0" fontId="42" fillId="0" borderId="29" xfId="0" applyFont="1" applyBorder="1" applyAlignment="1">
      <alignment horizontal="left" vertical="center" wrapText="1"/>
    </xf>
    <xf numFmtId="0" fontId="42" fillId="0" borderId="31" xfId="0" applyFont="1" applyBorder="1" applyAlignment="1">
      <alignment horizontal="left" vertical="center" wrapText="1"/>
    </xf>
    <xf numFmtId="0" fontId="42" fillId="0" borderId="1" xfId="0" applyFont="1" applyBorder="1" applyAlignment="1">
      <alignment horizontal="left" vertical="top"/>
    </xf>
    <xf numFmtId="0" fontId="42" fillId="0" borderId="1" xfId="0" applyFont="1" applyBorder="1" applyAlignment="1">
      <alignment horizontal="center" vertical="top"/>
    </xf>
    <xf numFmtId="0" fontId="42" fillId="0" borderId="30" xfId="0" applyFont="1" applyBorder="1" applyAlignment="1">
      <alignment horizontal="left" vertical="center"/>
    </xf>
    <xf numFmtId="0" fontId="42" fillId="0" borderId="31" xfId="0" applyFont="1" applyBorder="1" applyAlignment="1">
      <alignment horizontal="left" vertical="center"/>
    </xf>
    <xf numFmtId="0" fontId="44" fillId="0" borderId="0" xfId="0" applyFont="1" applyAlignment="1">
      <alignment vertical="center"/>
    </xf>
    <xf numFmtId="0" fontId="41" fillId="0" borderId="1" xfId="0" applyFont="1" applyBorder="1" applyAlignment="1">
      <alignment vertical="center"/>
    </xf>
    <xf numFmtId="0" fontId="44" fillId="0" borderId="29" xfId="0" applyFont="1" applyBorder="1" applyAlignment="1">
      <alignment vertical="center"/>
    </xf>
    <xf numFmtId="0" fontId="41" fillId="0" borderId="29" xfId="0" applyFont="1" applyBorder="1" applyAlignment="1">
      <alignment vertical="center"/>
    </xf>
    <xf numFmtId="0" fontId="0" fillId="0" borderId="1" xfId="0" applyBorder="1" applyAlignment="1">
      <alignment vertical="top"/>
    </xf>
    <xf numFmtId="49" fontId="42" fillId="0" borderId="1" xfId="0" applyNumberFormat="1" applyFont="1" applyBorder="1" applyAlignment="1">
      <alignment horizontal="left" vertical="center"/>
    </xf>
    <xf numFmtId="0" fontId="0" fillId="0" borderId="29" xfId="0" applyBorder="1" applyAlignment="1">
      <alignment vertical="top"/>
    </xf>
    <xf numFmtId="0" fontId="41" fillId="0" borderId="29" xfId="0" applyFont="1" applyBorder="1" applyAlignment="1">
      <alignment horizontal="left"/>
    </xf>
    <xf numFmtId="0" fontId="44" fillId="0" borderId="29" xfId="0" applyFont="1" applyBorder="1" applyAlignment="1"/>
    <xf numFmtId="0" fontId="39" fillId="0" borderId="27" xfId="0" applyFont="1" applyBorder="1" applyAlignment="1">
      <alignment vertical="top"/>
    </xf>
    <xf numFmtId="0" fontId="39" fillId="0" borderId="28" xfId="0" applyFont="1" applyBorder="1" applyAlignment="1">
      <alignment vertical="top"/>
    </xf>
    <xf numFmtId="0" fontId="39" fillId="0" borderId="1" xfId="0" applyFont="1" applyBorder="1" applyAlignment="1">
      <alignment horizontal="center" vertical="center"/>
    </xf>
    <xf numFmtId="0" fontId="39" fillId="0" borderId="1" xfId="0" applyFont="1" applyBorder="1" applyAlignment="1">
      <alignment horizontal="left" vertical="top"/>
    </xf>
    <xf numFmtId="0" fontId="39" fillId="0" borderId="30" xfId="0" applyFont="1" applyBorder="1" applyAlignment="1">
      <alignment vertical="top"/>
    </xf>
    <xf numFmtId="0" fontId="39" fillId="0" borderId="29" xfId="0" applyFont="1" applyBorder="1" applyAlignment="1">
      <alignment vertical="top"/>
    </xf>
    <xf numFmtId="0" fontId="39" fillId="0" borderId="31" xfId="0" applyFont="1" applyBorder="1" applyAlignment="1">
      <alignment vertical="top"/>
    </xf>
    <xf numFmtId="0" fontId="2" fillId="3" borderId="0" xfId="0" applyFont="1" applyFill="1" applyAlignment="1" applyProtection="1">
      <alignment horizontal="left" vertical="center"/>
      <protection locked="0"/>
    </xf>
    <xf numFmtId="0" fontId="0" fillId="0" borderId="0" xfId="0" applyProtection="1"/>
    <xf numFmtId="0" fontId="0" fillId="0" borderId="0" xfId="0" applyFont="1" applyAlignment="1" applyProtection="1">
      <alignment horizontal="left" vertical="center"/>
    </xf>
    <xf numFmtId="0" fontId="30" fillId="0" borderId="0" xfId="0" applyFont="1" applyAlignment="1" applyProtection="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15" fillId="0" borderId="0" xfId="0" applyFont="1" applyAlignment="1" applyProtection="1">
      <alignment horizontal="left" vertical="center"/>
    </xf>
    <xf numFmtId="0" fontId="31" fillId="0" borderId="0" xfId="0" applyFont="1" applyAlignment="1" applyProtection="1">
      <alignment horizontal="left" vertical="center"/>
    </xf>
    <xf numFmtId="0" fontId="1" fillId="0" borderId="0" xfId="0" applyFont="1" applyAlignment="1" applyProtection="1">
      <alignment horizontal="left" vertical="center"/>
    </xf>
    <xf numFmtId="0" fontId="0" fillId="0" borderId="0" xfId="0" applyFont="1" applyAlignment="1" applyProtection="1">
      <alignment vertical="center"/>
    </xf>
    <xf numFmtId="0" fontId="0" fillId="0" borderId="4" xfId="0" applyFont="1" applyBorder="1" applyAlignment="1" applyProtection="1">
      <alignment vertical="center"/>
    </xf>
    <xf numFmtId="0" fontId="0" fillId="0" borderId="4" xfId="0" applyBorder="1" applyAlignment="1" applyProtection="1">
      <alignment vertical="center"/>
    </xf>
    <xf numFmtId="0" fontId="0" fillId="0" borderId="0" xfId="0" applyAlignment="1" applyProtection="1">
      <alignment vertical="center"/>
    </xf>
    <xf numFmtId="0" fontId="2" fillId="0" borderId="0" xfId="0" applyFont="1" applyAlignment="1" applyProtection="1">
      <alignment horizontal="left" vertical="center"/>
    </xf>
    <xf numFmtId="165" fontId="2" fillId="0" borderId="0" xfId="0" applyNumberFormat="1" applyFont="1" applyAlignment="1" applyProtection="1">
      <alignment horizontal="left" vertical="center"/>
    </xf>
    <xf numFmtId="0" fontId="0" fillId="0" borderId="0" xfId="0" applyFont="1" applyAlignment="1" applyProtection="1">
      <alignment vertical="center" wrapText="1"/>
    </xf>
    <xf numFmtId="0" fontId="0" fillId="0" borderId="4" xfId="0" applyFont="1" applyBorder="1" applyAlignment="1" applyProtection="1">
      <alignment vertical="center" wrapText="1"/>
    </xf>
    <xf numFmtId="0" fontId="0" fillId="0" borderId="4" xfId="0" applyBorder="1" applyAlignment="1" applyProtection="1">
      <alignment vertical="center" wrapText="1"/>
    </xf>
    <xf numFmtId="0" fontId="0" fillId="0" borderId="0" xfId="0" applyAlignment="1" applyProtection="1">
      <alignment vertical="center" wrapText="1"/>
    </xf>
    <xf numFmtId="0" fontId="0" fillId="0" borderId="13" xfId="0" applyFont="1" applyBorder="1" applyAlignment="1" applyProtection="1">
      <alignment vertical="center"/>
    </xf>
    <xf numFmtId="0" fontId="18" fillId="0" borderId="0" xfId="0" applyFont="1" applyAlignment="1" applyProtection="1">
      <alignment horizontal="left" vertical="center"/>
    </xf>
    <xf numFmtId="4" fontId="24" fillId="0" borderId="0" xfId="0" applyNumberFormat="1" applyFont="1" applyAlignment="1" applyProtection="1">
      <alignment vertical="center"/>
    </xf>
    <xf numFmtId="0" fontId="1" fillId="0" borderId="0" xfId="0" applyFont="1" applyAlignment="1" applyProtection="1">
      <alignment horizontal="right" vertical="center"/>
    </xf>
    <xf numFmtId="0" fontId="21" fillId="0" borderId="0" xfId="0" applyFont="1" applyAlignment="1" applyProtection="1">
      <alignment horizontal="left" vertical="center"/>
    </xf>
    <xf numFmtId="4" fontId="1" fillId="0" borderId="0" xfId="0" applyNumberFormat="1" applyFont="1" applyAlignment="1" applyProtection="1">
      <alignment vertical="center"/>
    </xf>
    <xf numFmtId="164" fontId="1" fillId="0" borderId="0" xfId="0" applyNumberFormat="1" applyFont="1" applyAlignment="1" applyProtection="1">
      <alignment horizontal="right" vertical="center"/>
    </xf>
    <xf numFmtId="0" fontId="0" fillId="5" borderId="0" xfId="0" applyFont="1" applyFill="1" applyAlignment="1" applyProtection="1">
      <alignment vertical="center"/>
    </xf>
    <xf numFmtId="0" fontId="4" fillId="5" borderId="7" xfId="0" applyFont="1" applyFill="1" applyBorder="1" applyAlignment="1" applyProtection="1">
      <alignment horizontal="left" vertical="center"/>
    </xf>
    <xf numFmtId="0" fontId="0" fillId="5" borderId="8" xfId="0" applyFont="1" applyFill="1" applyBorder="1" applyAlignment="1" applyProtection="1">
      <alignment vertical="center"/>
    </xf>
    <xf numFmtId="0" fontId="4" fillId="5" borderId="8" xfId="0" applyFont="1" applyFill="1" applyBorder="1" applyAlignment="1" applyProtection="1">
      <alignment horizontal="right" vertical="center"/>
    </xf>
    <xf numFmtId="0" fontId="4" fillId="5" borderId="8" xfId="0" applyFont="1" applyFill="1" applyBorder="1" applyAlignment="1" applyProtection="1">
      <alignment horizontal="center" vertical="center"/>
    </xf>
    <xf numFmtId="4" fontId="4" fillId="5" borderId="8" xfId="0" applyNumberFormat="1" applyFont="1" applyFill="1" applyBorder="1" applyAlignment="1" applyProtection="1">
      <alignment vertical="center"/>
    </xf>
    <xf numFmtId="0" fontId="0" fillId="5"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0" xfId="0" applyFont="1" applyAlignment="1" applyProtection="1">
      <alignment horizontal="left" vertical="center" wrapText="1"/>
    </xf>
    <xf numFmtId="0" fontId="22" fillId="5" borderId="0" xfId="0" applyFont="1" applyFill="1" applyAlignment="1" applyProtection="1">
      <alignment horizontal="left" vertical="center"/>
    </xf>
    <xf numFmtId="0" fontId="22" fillId="5"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0" xfId="0" applyFont="1" applyAlignment="1" applyProtection="1">
      <alignment vertical="center"/>
    </xf>
    <xf numFmtId="0" fontId="6" fillId="0" borderId="4" xfId="0" applyFont="1" applyBorder="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7" fillId="0" borderId="0" xfId="0" applyFont="1" applyAlignment="1" applyProtection="1">
      <alignment vertical="center"/>
    </xf>
    <xf numFmtId="0" fontId="7" fillId="0" borderId="4" xfId="0" applyFont="1" applyBorder="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0" fillId="0" borderId="0" xfId="0" applyFont="1" applyAlignment="1" applyProtection="1">
      <alignment horizontal="center" vertical="center" wrapText="1"/>
    </xf>
    <xf numFmtId="0" fontId="0" fillId="0" borderId="4" xfId="0" applyFont="1" applyBorder="1" applyAlignment="1" applyProtection="1">
      <alignment horizontal="center" vertical="center" wrapText="1"/>
    </xf>
    <xf numFmtId="0" fontId="22" fillId="5" borderId="17" xfId="0" applyFont="1" applyFill="1" applyBorder="1" applyAlignment="1" applyProtection="1">
      <alignment horizontal="center" vertical="center" wrapText="1"/>
    </xf>
    <xf numFmtId="0" fontId="22" fillId="5" borderId="18" xfId="0" applyFont="1" applyFill="1" applyBorder="1" applyAlignment="1" applyProtection="1">
      <alignment horizontal="center" vertical="center" wrapText="1"/>
    </xf>
    <xf numFmtId="0" fontId="22" fillId="5" borderId="19" xfId="0" applyFont="1" applyFill="1" applyBorder="1" applyAlignment="1" applyProtection="1">
      <alignment horizontal="center" vertical="center" wrapText="1"/>
    </xf>
    <xf numFmtId="0" fontId="0" fillId="0" borderId="4" xfId="0"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0" xfId="0" applyAlignment="1" applyProtection="1">
      <alignment horizontal="center" vertical="center" wrapText="1"/>
    </xf>
    <xf numFmtId="0" fontId="24" fillId="0" borderId="0" xfId="0" applyFont="1" applyAlignment="1" applyProtection="1">
      <alignment horizontal="left" vertical="center"/>
    </xf>
    <xf numFmtId="4" fontId="24" fillId="0" borderId="0" xfId="0" applyNumberFormat="1" applyFont="1" applyAlignment="1" applyProtection="1"/>
    <xf numFmtId="0" fontId="0" fillId="0" borderId="12" xfId="0" applyFont="1" applyBorder="1" applyAlignment="1" applyProtection="1">
      <alignment vertical="center"/>
    </xf>
    <xf numFmtId="0" fontId="0" fillId="0" borderId="13" xfId="0" applyBorder="1" applyAlignment="1" applyProtection="1">
      <alignment vertical="center"/>
    </xf>
    <xf numFmtId="166" fontId="33" fillId="0" borderId="13" xfId="0" applyNumberFormat="1" applyFont="1" applyBorder="1" applyAlignment="1" applyProtection="1"/>
    <xf numFmtId="166" fontId="33" fillId="0" borderId="14" xfId="0" applyNumberFormat="1" applyFont="1" applyBorder="1" applyAlignment="1" applyProtection="1"/>
    <xf numFmtId="4" fontId="34" fillId="0" borderId="0" xfId="0" applyNumberFormat="1" applyFont="1" applyAlignment="1" applyProtection="1">
      <alignment vertical="center"/>
    </xf>
    <xf numFmtId="0" fontId="8" fillId="0" borderId="0" xfId="0" applyFont="1" applyAlignment="1" applyProtection="1"/>
    <xf numFmtId="0" fontId="8" fillId="0" borderId="4" xfId="0" applyFont="1" applyBorder="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4" fontId="6" fillId="0" borderId="0" xfId="0" applyNumberFormat="1" applyFont="1" applyAlignment="1" applyProtection="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pplyProtection="1">
      <alignment horizontal="center"/>
    </xf>
    <xf numFmtId="4" fontId="8" fillId="0" borderId="0" xfId="0" applyNumberFormat="1" applyFont="1" applyAlignment="1" applyProtection="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0" borderId="23" xfId="0" applyNumberFormat="1" applyFont="1" applyBorder="1" applyAlignment="1" applyProtection="1">
      <alignment vertical="center"/>
    </xf>
    <xf numFmtId="0" fontId="23" fillId="3" borderId="15" xfId="0" applyFont="1" applyFill="1" applyBorder="1" applyAlignment="1" applyProtection="1">
      <alignment horizontal="left" vertical="center"/>
    </xf>
    <xf numFmtId="0" fontId="23" fillId="0" borderId="0" xfId="0" applyFont="1" applyBorder="1" applyAlignment="1" applyProtection="1">
      <alignment horizontal="center" vertical="center"/>
    </xf>
    <xf numFmtId="0" fontId="0" fillId="0" borderId="0" xfId="0" applyFont="1" applyBorder="1" applyAlignment="1" applyProtection="1">
      <alignment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pplyProtection="1">
      <alignment horizontal="left" vertical="center"/>
    </xf>
    <xf numFmtId="4" fontId="0" fillId="0" borderId="0" xfId="0" applyNumberFormat="1" applyFont="1" applyAlignment="1" applyProtection="1">
      <alignment vertical="center"/>
    </xf>
    <xf numFmtId="0" fontId="35" fillId="0" borderId="0" xfId="0" applyFont="1" applyAlignment="1" applyProtection="1">
      <alignment horizontal="left" vertical="center"/>
    </xf>
    <xf numFmtId="0" fontId="36" fillId="0" borderId="0" xfId="0" applyFont="1" applyAlignment="1" applyProtection="1">
      <alignment vertical="center" wrapText="1"/>
    </xf>
    <xf numFmtId="0" fontId="0" fillId="0" borderId="15" xfId="0" applyFont="1" applyBorder="1" applyAlignment="1" applyProtection="1">
      <alignment vertical="center"/>
    </xf>
    <xf numFmtId="0" fontId="0" fillId="0" borderId="0" xfId="0" applyBorder="1" applyAlignment="1" applyProtection="1">
      <alignment vertical="center"/>
    </xf>
    <xf numFmtId="0" fontId="0" fillId="0" borderId="16" xfId="0" applyFont="1" applyBorder="1" applyAlignment="1" applyProtection="1">
      <alignment vertical="center"/>
    </xf>
    <xf numFmtId="0" fontId="9" fillId="0" borderId="0" xfId="0" applyFont="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10" fillId="0" borderId="0" xfId="0" applyFont="1" applyAlignment="1" applyProtection="1">
      <alignment vertical="center"/>
    </xf>
    <xf numFmtId="0" fontId="10" fillId="0" borderId="4" xfId="0" applyFont="1" applyBorder="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1" fillId="0" borderId="0" xfId="0" applyFont="1" applyAlignment="1" applyProtection="1">
      <alignment vertical="center"/>
    </xf>
    <xf numFmtId="0" fontId="11" fillId="0" borderId="4" xfId="0" applyFont="1" applyBorder="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37" fillId="0" borderId="23" xfId="0" applyFont="1" applyBorder="1" applyAlignment="1" applyProtection="1">
      <alignment horizontal="center" vertical="center"/>
    </xf>
    <xf numFmtId="49" fontId="37" fillId="0" borderId="23" xfId="0" applyNumberFormat="1" applyFont="1" applyBorder="1" applyAlignment="1" applyProtection="1">
      <alignment horizontal="left" vertical="center" wrapText="1"/>
    </xf>
    <xf numFmtId="0" fontId="37" fillId="0" borderId="23" xfId="0" applyFont="1" applyBorder="1" applyAlignment="1" applyProtection="1">
      <alignment horizontal="left" vertical="center" wrapText="1"/>
    </xf>
    <xf numFmtId="0" fontId="37" fillId="0" borderId="23" xfId="0" applyFont="1" applyBorder="1" applyAlignment="1" applyProtection="1">
      <alignment horizontal="center" vertical="center" wrapText="1"/>
    </xf>
    <xf numFmtId="167" fontId="37" fillId="0" borderId="23" xfId="0" applyNumberFormat="1" applyFont="1" applyBorder="1" applyAlignment="1" applyProtection="1">
      <alignment vertical="center"/>
    </xf>
    <xf numFmtId="4" fontId="37" fillId="0" borderId="23" xfId="0" applyNumberFormat="1" applyFont="1" applyBorder="1" applyAlignment="1" applyProtection="1">
      <alignment vertical="center"/>
    </xf>
    <xf numFmtId="0" fontId="38" fillId="0" borderId="4" xfId="0" applyFont="1" applyBorder="1" applyAlignment="1" applyProtection="1">
      <alignment vertical="center"/>
    </xf>
    <xf numFmtId="0" fontId="37" fillId="3" borderId="15" xfId="0" applyFont="1" applyFill="1" applyBorder="1" applyAlignment="1" applyProtection="1">
      <alignment horizontal="left" vertical="center"/>
    </xf>
    <xf numFmtId="0" fontId="37" fillId="0" borderId="0" xfId="0" applyFont="1" applyBorder="1" applyAlignment="1" applyProtection="1">
      <alignment horizontal="center"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xf numFmtId="0" fontId="9" fillId="0" borderId="22" xfId="0" applyFont="1" applyBorder="1" applyAlignment="1" applyProtection="1">
      <alignment vertical="center"/>
    </xf>
    <xf numFmtId="0" fontId="23" fillId="3" borderId="20" xfId="0" applyFont="1" applyFill="1" applyBorder="1" applyAlignment="1" applyProtection="1">
      <alignment horizontal="left" vertical="center"/>
    </xf>
    <xf numFmtId="0" fontId="23"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3" fillId="0" borderId="21" xfId="0" applyNumberFormat="1" applyFont="1" applyBorder="1" applyAlignment="1" applyProtection="1">
      <alignment vertical="center"/>
    </xf>
    <xf numFmtId="166" fontId="23" fillId="0" borderId="22" xfId="0" applyNumberFormat="1" applyFont="1" applyBorder="1" applyAlignment="1" applyProtection="1">
      <alignment vertical="center"/>
    </xf>
    <xf numFmtId="0" fontId="9" fillId="0" borderId="1" xfId="0" applyFont="1" applyBorder="1" applyAlignment="1" applyProtection="1">
      <alignment vertical="center"/>
    </xf>
    <xf numFmtId="164" fontId="1" fillId="0" borderId="0" xfId="0" applyNumberFormat="1" applyFont="1" applyAlignment="1">
      <alignment horizontal="left" vertical="center"/>
    </xf>
    <xf numFmtId="0" fontId="1" fillId="0" borderId="0" xfId="0" applyFont="1" applyAlignment="1">
      <alignment vertical="center"/>
    </xf>
    <xf numFmtId="4" fontId="19" fillId="0" borderId="0" xfId="0" applyNumberFormat="1" applyFont="1" applyAlignment="1">
      <alignment vertical="center"/>
    </xf>
    <xf numFmtId="0" fontId="17" fillId="0" borderId="0" xfId="0" applyFont="1" applyAlignment="1">
      <alignment horizontal="left" vertical="top" wrapText="1"/>
    </xf>
    <xf numFmtId="0" fontId="17" fillId="0" borderId="0" xfId="0" applyFont="1" applyAlignment="1">
      <alignment horizontal="left" vertical="center"/>
    </xf>
    <xf numFmtId="0" fontId="19" fillId="0" borderId="0" xfId="0" applyFont="1" applyAlignment="1">
      <alignment horizontal="left" vertical="center"/>
    </xf>
    <xf numFmtId="4" fontId="18" fillId="0" borderId="6" xfId="0" applyNumberFormat="1" applyFont="1" applyBorder="1" applyAlignment="1">
      <alignment vertical="center"/>
    </xf>
    <xf numFmtId="0" fontId="0" fillId="0" borderId="6" xfId="0" applyFont="1" applyBorder="1" applyAlignment="1">
      <alignment vertical="center"/>
    </xf>
    <xf numFmtId="0" fontId="1" fillId="0" borderId="0" xfId="0" applyFont="1" applyAlignment="1">
      <alignment horizontal="right" vertical="center"/>
    </xf>
    <xf numFmtId="0" fontId="14" fillId="2" borderId="0" xfId="0" applyFont="1" applyFill="1" applyAlignment="1">
      <alignment horizontal="center" vertical="center"/>
    </xf>
    <xf numFmtId="0" fontId="0" fillId="0" borderId="0" xfId="0"/>
    <xf numFmtId="0" fontId="2" fillId="0" borderId="0" xfId="0" applyFont="1" applyAlignment="1">
      <alignment horizontal="left" vertical="center"/>
    </xf>
    <xf numFmtId="0" fontId="3" fillId="0" borderId="0" xfId="0" applyFont="1" applyAlignment="1">
      <alignment horizontal="left" vertical="top" wrapText="1"/>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4" fontId="24" fillId="0" borderId="0" xfId="0" applyNumberFormat="1" applyFont="1" applyAlignment="1">
      <alignment horizontal="right" vertical="center"/>
    </xf>
    <xf numFmtId="4" fontId="24" fillId="0" borderId="0" xfId="0" applyNumberFormat="1" applyFont="1" applyAlignment="1">
      <alignment vertical="center"/>
    </xf>
    <xf numFmtId="4" fontId="28" fillId="0" borderId="0" xfId="0" applyNumberFormat="1" applyFont="1" applyAlignment="1">
      <alignment vertical="center"/>
    </xf>
    <xf numFmtId="0" fontId="28" fillId="0" borderId="0" xfId="0" applyFont="1" applyAlignment="1">
      <alignment vertical="center"/>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22" fillId="5" borderId="7" xfId="0" applyFont="1" applyFill="1" applyBorder="1" applyAlignment="1">
      <alignment horizontal="center" vertical="center"/>
    </xf>
    <xf numFmtId="0" fontId="22" fillId="5" borderId="8" xfId="0" applyFont="1" applyFill="1" applyBorder="1" applyAlignment="1">
      <alignment horizontal="left" vertical="center"/>
    </xf>
    <xf numFmtId="0" fontId="22" fillId="5" borderId="8" xfId="0" applyFont="1" applyFill="1" applyBorder="1" applyAlignment="1">
      <alignment horizontal="center" vertical="center"/>
    </xf>
    <xf numFmtId="0" fontId="22" fillId="5" borderId="8" xfId="0" applyFont="1" applyFill="1" applyBorder="1" applyAlignment="1">
      <alignment horizontal="right" vertical="center"/>
    </xf>
    <xf numFmtId="0" fontId="4" fillId="4" borderId="8" xfId="0" applyFont="1" applyFill="1" applyBorder="1" applyAlignment="1">
      <alignment horizontal="left" vertical="center"/>
    </xf>
    <xf numFmtId="0" fontId="0" fillId="4" borderId="8" xfId="0" applyFont="1" applyFill="1" applyBorder="1" applyAlignment="1">
      <alignment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7" fillId="0" borderId="0" xfId="0" applyFont="1" applyAlignment="1">
      <alignment horizontal="left" vertical="center" wrapText="1"/>
    </xf>
    <xf numFmtId="0" fontId="3" fillId="0" borderId="0" xfId="0" applyFont="1" applyAlignment="1" applyProtection="1">
      <alignment horizontal="left" vertical="center" wrapText="1"/>
    </xf>
    <xf numFmtId="0" fontId="0" fillId="0" borderId="0" xfId="0" applyFont="1" applyAlignment="1" applyProtection="1">
      <alignment vertical="center"/>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14" fillId="2" borderId="0" xfId="0" applyFont="1" applyFill="1" applyAlignment="1" applyProtection="1">
      <alignment horizontal="center" vertical="center"/>
    </xf>
    <xf numFmtId="0" fontId="0" fillId="0" borderId="0" xfId="0" applyProtection="1"/>
    <xf numFmtId="0" fontId="2" fillId="3" borderId="0" xfId="0" applyFont="1" applyFill="1" applyAlignment="1" applyProtection="1">
      <alignment horizontal="left" vertical="center"/>
      <protection locked="0"/>
    </xf>
    <xf numFmtId="0" fontId="2" fillId="0" borderId="0" xfId="0" applyFont="1" applyAlignment="1" applyProtection="1">
      <alignment horizontal="left" vertical="center"/>
      <protection locked="0"/>
    </xf>
    <xf numFmtId="0" fontId="2" fillId="0" borderId="0" xfId="0" applyFont="1" applyAlignment="1" applyProtection="1">
      <alignment horizontal="left" vertical="center" wrapText="1"/>
    </xf>
    <xf numFmtId="0" fontId="42" fillId="0" borderId="1" xfId="0" applyFont="1" applyBorder="1" applyAlignment="1">
      <alignment horizontal="left" vertical="top"/>
    </xf>
    <xf numFmtId="0" fontId="42" fillId="0" borderId="1" xfId="0" applyFont="1" applyBorder="1" applyAlignment="1">
      <alignment horizontal="left" vertical="center"/>
    </xf>
    <xf numFmtId="0" fontId="41" fillId="0" borderId="29" xfId="0" applyFont="1" applyBorder="1" applyAlignment="1">
      <alignment horizontal="left"/>
    </xf>
    <xf numFmtId="0" fontId="40" fillId="0" borderId="1" xfId="0" applyFont="1" applyBorder="1" applyAlignment="1">
      <alignment horizontal="center" vertical="center" wrapText="1"/>
    </xf>
    <xf numFmtId="0" fontId="40" fillId="0" borderId="1" xfId="0" applyFont="1" applyBorder="1" applyAlignment="1">
      <alignment horizontal="center" vertical="center"/>
    </xf>
    <xf numFmtId="0" fontId="42" fillId="0" borderId="1" xfId="0" applyFont="1" applyBorder="1" applyAlignment="1">
      <alignment horizontal="left" vertical="center" wrapText="1"/>
    </xf>
    <xf numFmtId="49" fontId="42" fillId="0" borderId="1" xfId="0" applyNumberFormat="1" applyFont="1" applyBorder="1" applyAlignment="1">
      <alignment horizontal="left" vertical="center" wrapText="1"/>
    </xf>
    <xf numFmtId="0" fontId="41" fillId="0" borderId="29" xfId="0" applyFont="1" applyBorder="1" applyAlignment="1">
      <alignment horizontal="left"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8"/>
  <sheetViews>
    <sheetView showGridLines="0" tabSelected="1" workbookViewId="0">
      <selection activeCell="K7" sqref="K7"/>
    </sheetView>
  </sheetViews>
  <sheetFormatPr defaultRowHeight="10.199999999999999"/>
  <cols>
    <col min="1" max="1" width="8.28515625" style="1" customWidth="1"/>
    <col min="2" max="2" width="1.7109375" style="1" customWidth="1"/>
    <col min="3" max="3" width="4.140625" style="1" customWidth="1"/>
    <col min="4" max="33" width="2.7109375" style="1" customWidth="1"/>
    <col min="34" max="34" width="3.28515625" style="1" customWidth="1"/>
    <col min="35" max="35" width="31.7109375" style="1" customWidth="1"/>
    <col min="36" max="37" width="2.42578125" style="1" customWidth="1"/>
    <col min="38" max="38" width="8.28515625" style="1" customWidth="1"/>
    <col min="39" max="39" width="3.28515625" style="1" customWidth="1"/>
    <col min="40" max="40" width="13.28515625" style="1" customWidth="1"/>
    <col min="41" max="41" width="7.42578125" style="1" customWidth="1"/>
    <col min="42" max="42" width="4.140625" style="1" customWidth="1"/>
    <col min="43" max="43" width="15.7109375" style="1" customWidth="1"/>
    <col min="44" max="44" width="13.7109375" style="1" customWidth="1"/>
    <col min="45" max="47" width="25.85546875" style="1" hidden="1" customWidth="1"/>
    <col min="48" max="49" width="21.7109375" style="1" hidden="1" customWidth="1"/>
    <col min="50" max="51" width="25" style="1" hidden="1" customWidth="1"/>
    <col min="52" max="52" width="21.7109375" style="1" hidden="1" customWidth="1"/>
    <col min="53" max="53" width="19.140625" style="1" hidden="1" customWidth="1"/>
    <col min="54" max="54" width="25" style="1" hidden="1" customWidth="1"/>
    <col min="55" max="55" width="21.7109375" style="1" hidden="1" customWidth="1"/>
    <col min="56" max="56" width="19.140625" style="1" hidden="1" customWidth="1"/>
    <col min="57" max="57" width="66.42578125" style="1" customWidth="1"/>
    <col min="71" max="91" width="9.28515625" style="1" hidden="1"/>
  </cols>
  <sheetData>
    <row r="1" spans="1:74">
      <c r="A1" s="9" t="s">
        <v>0</v>
      </c>
      <c r="AZ1" s="9" t="s">
        <v>1</v>
      </c>
      <c r="BA1" s="9" t="s">
        <v>2</v>
      </c>
      <c r="BB1" s="9" t="s">
        <v>3</v>
      </c>
      <c r="BT1" s="9" t="s">
        <v>4</v>
      </c>
      <c r="BU1" s="9" t="s">
        <v>4</v>
      </c>
      <c r="BV1" s="9" t="s">
        <v>5</v>
      </c>
    </row>
    <row r="2" spans="1:74" s="1" customFormat="1" ht="36.9" customHeight="1">
      <c r="AR2" s="316" t="s">
        <v>6</v>
      </c>
      <c r="AS2" s="317"/>
      <c r="AT2" s="317"/>
      <c r="AU2" s="317"/>
      <c r="AV2" s="317"/>
      <c r="AW2" s="317"/>
      <c r="AX2" s="317"/>
      <c r="AY2" s="317"/>
      <c r="AZ2" s="317"/>
      <c r="BA2" s="317"/>
      <c r="BB2" s="317"/>
      <c r="BC2" s="317"/>
      <c r="BD2" s="317"/>
      <c r="BE2" s="317"/>
      <c r="BS2" s="10" t="s">
        <v>7</v>
      </c>
      <c r="BT2" s="10" t="s">
        <v>8</v>
      </c>
    </row>
    <row r="3" spans="1:74" s="1" customFormat="1" ht="6.9" customHeight="1">
      <c r="B3" s="11"/>
      <c r="C3" s="12"/>
      <c r="D3" s="12"/>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c r="AR3" s="13"/>
      <c r="BS3" s="10" t="s">
        <v>7</v>
      </c>
      <c r="BT3" s="10" t="s">
        <v>9</v>
      </c>
    </row>
    <row r="4" spans="1:74" s="1" customFormat="1" ht="24.9" customHeight="1">
      <c r="B4" s="13"/>
      <c r="D4" s="14" t="s">
        <v>10</v>
      </c>
      <c r="AR4" s="13"/>
      <c r="AS4" s="15" t="s">
        <v>11</v>
      </c>
      <c r="BE4" s="16" t="s">
        <v>12</v>
      </c>
      <c r="BS4" s="10" t="s">
        <v>13</v>
      </c>
    </row>
    <row r="5" spans="1:74" s="1" customFormat="1" ht="12" customHeight="1">
      <c r="B5" s="13"/>
      <c r="D5" s="17" t="s">
        <v>14</v>
      </c>
      <c r="K5" s="318" t="s">
        <v>15</v>
      </c>
      <c r="L5" s="317"/>
      <c r="M5" s="317"/>
      <c r="N5" s="317"/>
      <c r="O5" s="317"/>
      <c r="P5" s="317"/>
      <c r="Q5" s="317"/>
      <c r="R5" s="317"/>
      <c r="S5" s="317"/>
      <c r="T5" s="317"/>
      <c r="U5" s="317"/>
      <c r="V5" s="317"/>
      <c r="W5" s="317"/>
      <c r="X5" s="317"/>
      <c r="Y5" s="317"/>
      <c r="Z5" s="317"/>
      <c r="AA5" s="317"/>
      <c r="AB5" s="317"/>
      <c r="AC5" s="317"/>
      <c r="AD5" s="317"/>
      <c r="AE5" s="317"/>
      <c r="AF5" s="317"/>
      <c r="AG5" s="317"/>
      <c r="AH5" s="317"/>
      <c r="AI5" s="317"/>
      <c r="AJ5" s="317"/>
      <c r="AK5" s="317"/>
      <c r="AL5" s="317"/>
      <c r="AM5" s="317"/>
      <c r="AN5" s="317"/>
      <c r="AO5" s="317"/>
      <c r="AR5" s="13"/>
      <c r="BE5" s="310" t="s">
        <v>16</v>
      </c>
      <c r="BS5" s="10" t="s">
        <v>7</v>
      </c>
    </row>
    <row r="6" spans="1:74" s="1" customFormat="1" ht="36.9" customHeight="1">
      <c r="B6" s="13"/>
      <c r="D6" s="19" t="s">
        <v>17</v>
      </c>
      <c r="K6" s="319" t="s">
        <v>1542</v>
      </c>
      <c r="L6" s="317"/>
      <c r="M6" s="317"/>
      <c r="N6" s="317"/>
      <c r="O6" s="317"/>
      <c r="P6" s="317"/>
      <c r="Q6" s="317"/>
      <c r="R6" s="317"/>
      <c r="S6" s="317"/>
      <c r="T6" s="317"/>
      <c r="U6" s="317"/>
      <c r="V6" s="317"/>
      <c r="W6" s="317"/>
      <c r="X6" s="317"/>
      <c r="Y6" s="317"/>
      <c r="Z6" s="317"/>
      <c r="AA6" s="317"/>
      <c r="AB6" s="317"/>
      <c r="AC6" s="317"/>
      <c r="AD6" s="317"/>
      <c r="AE6" s="317"/>
      <c r="AF6" s="317"/>
      <c r="AG6" s="317"/>
      <c r="AH6" s="317"/>
      <c r="AI6" s="317"/>
      <c r="AJ6" s="317"/>
      <c r="AK6" s="317"/>
      <c r="AL6" s="317"/>
      <c r="AM6" s="317"/>
      <c r="AN6" s="317"/>
      <c r="AO6" s="317"/>
      <c r="AR6" s="13"/>
      <c r="BE6" s="311"/>
      <c r="BS6" s="10" t="s">
        <v>7</v>
      </c>
    </row>
    <row r="7" spans="1:74" s="1" customFormat="1" ht="12" customHeight="1">
      <c r="B7" s="13"/>
      <c r="D7" s="20" t="s">
        <v>18</v>
      </c>
      <c r="K7" s="18" t="s">
        <v>3</v>
      </c>
      <c r="AK7" s="20" t="s">
        <v>19</v>
      </c>
      <c r="AN7" s="18" t="s">
        <v>3</v>
      </c>
      <c r="AR7" s="13"/>
      <c r="BE7" s="311"/>
      <c r="BS7" s="10" t="s">
        <v>7</v>
      </c>
    </row>
    <row r="8" spans="1:74" s="1" customFormat="1" ht="12" customHeight="1">
      <c r="B8" s="13"/>
      <c r="D8" s="20" t="s">
        <v>20</v>
      </c>
      <c r="K8" s="18" t="s">
        <v>21</v>
      </c>
      <c r="AK8" s="20" t="s">
        <v>22</v>
      </c>
      <c r="AN8" s="21" t="s">
        <v>23</v>
      </c>
      <c r="AR8" s="13"/>
      <c r="BE8" s="311"/>
      <c r="BS8" s="10" t="s">
        <v>7</v>
      </c>
    </row>
    <row r="9" spans="1:74" s="1" customFormat="1" ht="14.4" customHeight="1">
      <c r="B9" s="13"/>
      <c r="AR9" s="13"/>
      <c r="BE9" s="311"/>
      <c r="BS9" s="10" t="s">
        <v>7</v>
      </c>
    </row>
    <row r="10" spans="1:74" s="1" customFormat="1" ht="12" customHeight="1">
      <c r="B10" s="13"/>
      <c r="D10" s="20" t="s">
        <v>24</v>
      </c>
      <c r="AK10" s="20" t="s">
        <v>25</v>
      </c>
      <c r="AN10" s="18" t="s">
        <v>3</v>
      </c>
      <c r="AR10" s="13"/>
      <c r="BE10" s="311"/>
      <c r="BS10" s="10" t="s">
        <v>7</v>
      </c>
    </row>
    <row r="11" spans="1:74" s="1" customFormat="1" ht="18.45" customHeight="1">
      <c r="B11" s="13"/>
      <c r="E11" s="18" t="s">
        <v>26</v>
      </c>
      <c r="AK11" s="20" t="s">
        <v>27</v>
      </c>
      <c r="AN11" s="18" t="s">
        <v>3</v>
      </c>
      <c r="AR11" s="13"/>
      <c r="BE11" s="311"/>
      <c r="BS11" s="10" t="s">
        <v>7</v>
      </c>
    </row>
    <row r="12" spans="1:74" s="1" customFormat="1" ht="6.9" customHeight="1">
      <c r="B12" s="13"/>
      <c r="AR12" s="13"/>
      <c r="BE12" s="311"/>
      <c r="BS12" s="10" t="s">
        <v>7</v>
      </c>
    </row>
    <row r="13" spans="1:74" s="1" customFormat="1" ht="12" customHeight="1">
      <c r="B13" s="13"/>
      <c r="D13" s="20" t="s">
        <v>28</v>
      </c>
      <c r="AK13" s="20" t="s">
        <v>25</v>
      </c>
      <c r="AN13" s="22" t="s">
        <v>29</v>
      </c>
      <c r="AR13" s="13"/>
      <c r="BE13" s="311"/>
      <c r="BS13" s="10" t="s">
        <v>7</v>
      </c>
    </row>
    <row r="14" spans="1:74" ht="13.2">
      <c r="B14" s="13"/>
      <c r="E14" s="320" t="s">
        <v>29</v>
      </c>
      <c r="F14" s="321"/>
      <c r="G14" s="321"/>
      <c r="H14" s="321"/>
      <c r="I14" s="321"/>
      <c r="J14" s="321"/>
      <c r="K14" s="321"/>
      <c r="L14" s="321"/>
      <c r="M14" s="321"/>
      <c r="N14" s="321"/>
      <c r="O14" s="321"/>
      <c r="P14" s="321"/>
      <c r="Q14" s="321"/>
      <c r="R14" s="321"/>
      <c r="S14" s="321"/>
      <c r="T14" s="321"/>
      <c r="U14" s="321"/>
      <c r="V14" s="321"/>
      <c r="W14" s="321"/>
      <c r="X14" s="321"/>
      <c r="Y14" s="321"/>
      <c r="Z14" s="321"/>
      <c r="AA14" s="321"/>
      <c r="AB14" s="321"/>
      <c r="AC14" s="321"/>
      <c r="AD14" s="321"/>
      <c r="AE14" s="321"/>
      <c r="AF14" s="321"/>
      <c r="AG14" s="321"/>
      <c r="AH14" s="321"/>
      <c r="AI14" s="321"/>
      <c r="AJ14" s="321"/>
      <c r="AK14" s="20" t="s">
        <v>27</v>
      </c>
      <c r="AN14" s="22" t="s">
        <v>29</v>
      </c>
      <c r="AR14" s="13"/>
      <c r="BE14" s="311"/>
      <c r="BS14" s="10" t="s">
        <v>7</v>
      </c>
    </row>
    <row r="15" spans="1:74" s="1" customFormat="1" ht="6.9" customHeight="1">
      <c r="B15" s="13"/>
      <c r="AR15" s="13"/>
      <c r="BE15" s="311"/>
      <c r="BS15" s="10" t="s">
        <v>4</v>
      </c>
    </row>
    <row r="16" spans="1:74" s="1" customFormat="1" ht="12" customHeight="1">
      <c r="B16" s="13"/>
      <c r="D16" s="20" t="s">
        <v>30</v>
      </c>
      <c r="AK16" s="20" t="s">
        <v>25</v>
      </c>
      <c r="AN16" s="18" t="s">
        <v>3</v>
      </c>
      <c r="AR16" s="13"/>
      <c r="BE16" s="311"/>
      <c r="BS16" s="10" t="s">
        <v>4</v>
      </c>
    </row>
    <row r="17" spans="1:71" s="1" customFormat="1" ht="18.45" customHeight="1">
      <c r="B17" s="13"/>
      <c r="E17" s="18" t="s">
        <v>31</v>
      </c>
      <c r="AK17" s="20" t="s">
        <v>27</v>
      </c>
      <c r="AN17" s="18" t="s">
        <v>3</v>
      </c>
      <c r="AR17" s="13"/>
      <c r="BE17" s="311"/>
      <c r="BS17" s="10" t="s">
        <v>32</v>
      </c>
    </row>
    <row r="18" spans="1:71" s="1" customFormat="1" ht="6.9" customHeight="1">
      <c r="B18" s="13"/>
      <c r="AR18" s="13"/>
      <c r="BE18" s="311"/>
      <c r="BS18" s="10" t="s">
        <v>7</v>
      </c>
    </row>
    <row r="19" spans="1:71" s="1" customFormat="1" ht="12" customHeight="1">
      <c r="B19" s="13"/>
      <c r="D19" s="20" t="s">
        <v>33</v>
      </c>
      <c r="AK19" s="20" t="s">
        <v>25</v>
      </c>
      <c r="AN19" s="18" t="s">
        <v>3</v>
      </c>
      <c r="AR19" s="13"/>
      <c r="BE19" s="311"/>
      <c r="BS19" s="10" t="s">
        <v>7</v>
      </c>
    </row>
    <row r="20" spans="1:71" s="1" customFormat="1" ht="18.45" customHeight="1">
      <c r="B20" s="13"/>
      <c r="E20" s="18" t="s">
        <v>21</v>
      </c>
      <c r="AK20" s="20" t="s">
        <v>27</v>
      </c>
      <c r="AN20" s="18" t="s">
        <v>3</v>
      </c>
      <c r="AR20" s="13"/>
      <c r="BE20" s="311"/>
      <c r="BS20" s="10" t="s">
        <v>4</v>
      </c>
    </row>
    <row r="21" spans="1:71" s="1" customFormat="1" ht="6.9" customHeight="1">
      <c r="B21" s="13"/>
      <c r="AR21" s="13"/>
      <c r="BE21" s="311"/>
    </row>
    <row r="22" spans="1:71" s="1" customFormat="1" ht="12" customHeight="1">
      <c r="B22" s="13"/>
      <c r="D22" s="20" t="s">
        <v>34</v>
      </c>
      <c r="AR22" s="13"/>
      <c r="BE22" s="311"/>
    </row>
    <row r="23" spans="1:71" s="1" customFormat="1" ht="51" customHeight="1">
      <c r="B23" s="13"/>
      <c r="E23" s="322" t="s">
        <v>35</v>
      </c>
      <c r="F23" s="322"/>
      <c r="G23" s="322"/>
      <c r="H23" s="322"/>
      <c r="I23" s="322"/>
      <c r="J23" s="322"/>
      <c r="K23" s="322"/>
      <c r="L23" s="322"/>
      <c r="M23" s="322"/>
      <c r="N23" s="322"/>
      <c r="O23" s="322"/>
      <c r="P23" s="322"/>
      <c r="Q23" s="322"/>
      <c r="R23" s="322"/>
      <c r="S23" s="322"/>
      <c r="T23" s="322"/>
      <c r="U23" s="322"/>
      <c r="V23" s="322"/>
      <c r="W23" s="322"/>
      <c r="X23" s="322"/>
      <c r="Y23" s="322"/>
      <c r="Z23" s="322"/>
      <c r="AA23" s="322"/>
      <c r="AB23" s="322"/>
      <c r="AC23" s="322"/>
      <c r="AD23" s="322"/>
      <c r="AE23" s="322"/>
      <c r="AF23" s="322"/>
      <c r="AG23" s="322"/>
      <c r="AH23" s="322"/>
      <c r="AI23" s="322"/>
      <c r="AJ23" s="322"/>
      <c r="AK23" s="322"/>
      <c r="AL23" s="322"/>
      <c r="AM23" s="322"/>
      <c r="AN23" s="322"/>
      <c r="AR23" s="13"/>
      <c r="BE23" s="311"/>
    </row>
    <row r="24" spans="1:71" s="1" customFormat="1" ht="6.9" customHeight="1">
      <c r="B24" s="13"/>
      <c r="AR24" s="13"/>
      <c r="BE24" s="311"/>
    </row>
    <row r="25" spans="1:71" s="1" customFormat="1" ht="6.9" customHeight="1">
      <c r="B25" s="13"/>
      <c r="D25" s="23"/>
      <c r="E25" s="23"/>
      <c r="F25" s="23"/>
      <c r="G25" s="23"/>
      <c r="H25" s="23"/>
      <c r="I25" s="23"/>
      <c r="J25" s="23"/>
      <c r="K25" s="23"/>
      <c r="L25" s="23"/>
      <c r="M25" s="23"/>
      <c r="N25" s="23"/>
      <c r="O25" s="23"/>
      <c r="P25" s="23"/>
      <c r="Q25" s="23"/>
      <c r="R25" s="23"/>
      <c r="S25" s="23"/>
      <c r="T25" s="23"/>
      <c r="U25" s="23"/>
      <c r="V25" s="23"/>
      <c r="W25" s="23"/>
      <c r="X25" s="23"/>
      <c r="Y25" s="23"/>
      <c r="Z25" s="23"/>
      <c r="AA25" s="23"/>
      <c r="AB25" s="23"/>
      <c r="AC25" s="23"/>
      <c r="AD25" s="23"/>
      <c r="AE25" s="23"/>
      <c r="AF25" s="23"/>
      <c r="AG25" s="23"/>
      <c r="AH25" s="23"/>
      <c r="AI25" s="23"/>
      <c r="AJ25" s="23"/>
      <c r="AK25" s="23"/>
      <c r="AL25" s="23"/>
      <c r="AM25" s="23"/>
      <c r="AN25" s="23"/>
      <c r="AO25" s="23"/>
      <c r="AR25" s="13"/>
      <c r="BE25" s="311"/>
    </row>
    <row r="26" spans="1:71" s="2" customFormat="1" ht="25.95" customHeight="1">
      <c r="A26" s="24"/>
      <c r="B26" s="25"/>
      <c r="C26" s="24"/>
      <c r="D26" s="26" t="s">
        <v>36</v>
      </c>
      <c r="E26" s="27"/>
      <c r="F26" s="27"/>
      <c r="G26" s="27"/>
      <c r="H26" s="27"/>
      <c r="I26" s="27"/>
      <c r="J26" s="27"/>
      <c r="K26" s="27"/>
      <c r="L26" s="27"/>
      <c r="M26" s="27"/>
      <c r="N26" s="27"/>
      <c r="O26" s="27"/>
      <c r="P26" s="27"/>
      <c r="Q26" s="27"/>
      <c r="R26" s="27"/>
      <c r="S26" s="27"/>
      <c r="T26" s="27"/>
      <c r="U26" s="27"/>
      <c r="V26" s="27"/>
      <c r="W26" s="27"/>
      <c r="X26" s="27"/>
      <c r="Y26" s="27"/>
      <c r="Z26" s="27"/>
      <c r="AA26" s="27"/>
      <c r="AB26" s="27"/>
      <c r="AC26" s="27"/>
      <c r="AD26" s="27"/>
      <c r="AE26" s="27"/>
      <c r="AF26" s="27"/>
      <c r="AG26" s="27"/>
      <c r="AH26" s="27"/>
      <c r="AI26" s="27"/>
      <c r="AJ26" s="27"/>
      <c r="AK26" s="313">
        <f>ROUND(AG54,2)</f>
        <v>0</v>
      </c>
      <c r="AL26" s="314"/>
      <c r="AM26" s="314"/>
      <c r="AN26" s="314"/>
      <c r="AO26" s="314"/>
      <c r="AP26" s="24"/>
      <c r="AQ26" s="24"/>
      <c r="AR26" s="25"/>
      <c r="BE26" s="311"/>
    </row>
    <row r="27" spans="1:71" s="2" customFormat="1" ht="6.9" customHeight="1">
      <c r="A27" s="24"/>
      <c r="B27" s="25"/>
      <c r="C27" s="24"/>
      <c r="D27" s="24"/>
      <c r="E27" s="24"/>
      <c r="F27" s="24"/>
      <c r="G27" s="24"/>
      <c r="H27" s="24"/>
      <c r="I27" s="24"/>
      <c r="J27" s="24"/>
      <c r="K27" s="24"/>
      <c r="L27" s="24"/>
      <c r="M27" s="24"/>
      <c r="N27" s="24"/>
      <c r="O27" s="24"/>
      <c r="P27" s="24"/>
      <c r="Q27" s="24"/>
      <c r="R27" s="24"/>
      <c r="S27" s="24"/>
      <c r="T27" s="24"/>
      <c r="U27" s="24"/>
      <c r="V27" s="24"/>
      <c r="W27" s="24"/>
      <c r="X27" s="24"/>
      <c r="Y27" s="24"/>
      <c r="Z27" s="24"/>
      <c r="AA27" s="24"/>
      <c r="AB27" s="24"/>
      <c r="AC27" s="24"/>
      <c r="AD27" s="24"/>
      <c r="AE27" s="24"/>
      <c r="AF27" s="24"/>
      <c r="AG27" s="24"/>
      <c r="AH27" s="24"/>
      <c r="AI27" s="24"/>
      <c r="AJ27" s="24"/>
      <c r="AK27" s="24"/>
      <c r="AL27" s="24"/>
      <c r="AM27" s="24"/>
      <c r="AN27" s="24"/>
      <c r="AO27" s="24"/>
      <c r="AP27" s="24"/>
      <c r="AQ27" s="24"/>
      <c r="AR27" s="25"/>
      <c r="BE27" s="311"/>
    </row>
    <row r="28" spans="1:71" s="2" customFormat="1" ht="13.2">
      <c r="A28" s="24"/>
      <c r="B28" s="25"/>
      <c r="C28" s="24"/>
      <c r="D28" s="24"/>
      <c r="E28" s="24"/>
      <c r="F28" s="24"/>
      <c r="G28" s="24"/>
      <c r="H28" s="24"/>
      <c r="I28" s="24"/>
      <c r="J28" s="24"/>
      <c r="K28" s="24"/>
      <c r="L28" s="315" t="s">
        <v>37</v>
      </c>
      <c r="M28" s="315"/>
      <c r="N28" s="315"/>
      <c r="O28" s="315"/>
      <c r="P28" s="315"/>
      <c r="Q28" s="24"/>
      <c r="R28" s="24"/>
      <c r="S28" s="24"/>
      <c r="T28" s="24"/>
      <c r="U28" s="24"/>
      <c r="V28" s="24"/>
      <c r="W28" s="315" t="s">
        <v>38</v>
      </c>
      <c r="X28" s="315"/>
      <c r="Y28" s="315"/>
      <c r="Z28" s="315"/>
      <c r="AA28" s="315"/>
      <c r="AB28" s="315"/>
      <c r="AC28" s="315"/>
      <c r="AD28" s="315"/>
      <c r="AE28" s="315"/>
      <c r="AF28" s="24"/>
      <c r="AG28" s="24"/>
      <c r="AH28" s="24"/>
      <c r="AI28" s="24"/>
      <c r="AJ28" s="24"/>
      <c r="AK28" s="315" t="s">
        <v>39</v>
      </c>
      <c r="AL28" s="315"/>
      <c r="AM28" s="315"/>
      <c r="AN28" s="315"/>
      <c r="AO28" s="315"/>
      <c r="AP28" s="24"/>
      <c r="AQ28" s="24"/>
      <c r="AR28" s="25"/>
      <c r="BE28" s="311"/>
    </row>
    <row r="29" spans="1:71" s="3" customFormat="1" ht="14.4" customHeight="1">
      <c r="B29" s="28"/>
      <c r="D29" s="20" t="s">
        <v>40</v>
      </c>
      <c r="F29" s="20" t="s">
        <v>41</v>
      </c>
      <c r="L29" s="307">
        <v>0.21</v>
      </c>
      <c r="M29" s="308"/>
      <c r="N29" s="308"/>
      <c r="O29" s="308"/>
      <c r="P29" s="308"/>
      <c r="W29" s="309">
        <f>ROUND(AZ54, 2)</f>
        <v>0</v>
      </c>
      <c r="X29" s="308"/>
      <c r="Y29" s="308"/>
      <c r="Z29" s="308"/>
      <c r="AA29" s="308"/>
      <c r="AB29" s="308"/>
      <c r="AC29" s="308"/>
      <c r="AD29" s="308"/>
      <c r="AE29" s="308"/>
      <c r="AK29" s="309">
        <f>ROUND(AV54, 2)</f>
        <v>0</v>
      </c>
      <c r="AL29" s="308"/>
      <c r="AM29" s="308"/>
      <c r="AN29" s="308"/>
      <c r="AO29" s="308"/>
      <c r="AR29" s="28"/>
      <c r="BE29" s="312"/>
    </row>
    <row r="30" spans="1:71" s="3" customFormat="1" ht="14.4" customHeight="1">
      <c r="B30" s="28"/>
      <c r="F30" s="20" t="s">
        <v>42</v>
      </c>
      <c r="L30" s="307">
        <v>0.15</v>
      </c>
      <c r="M30" s="308"/>
      <c r="N30" s="308"/>
      <c r="O30" s="308"/>
      <c r="P30" s="308"/>
      <c r="W30" s="309">
        <f>ROUND(BA54, 2)</f>
        <v>0</v>
      </c>
      <c r="X30" s="308"/>
      <c r="Y30" s="308"/>
      <c r="Z30" s="308"/>
      <c r="AA30" s="308"/>
      <c r="AB30" s="308"/>
      <c r="AC30" s="308"/>
      <c r="AD30" s="308"/>
      <c r="AE30" s="308"/>
      <c r="AK30" s="309">
        <f>ROUND(AW54, 2)</f>
        <v>0</v>
      </c>
      <c r="AL30" s="308"/>
      <c r="AM30" s="308"/>
      <c r="AN30" s="308"/>
      <c r="AO30" s="308"/>
      <c r="AR30" s="28"/>
      <c r="BE30" s="312"/>
    </row>
    <row r="31" spans="1:71" s="3" customFormat="1" ht="14.4" hidden="1" customHeight="1">
      <c r="B31" s="28"/>
      <c r="F31" s="20" t="s">
        <v>43</v>
      </c>
      <c r="L31" s="307">
        <v>0.21</v>
      </c>
      <c r="M31" s="308"/>
      <c r="N31" s="308"/>
      <c r="O31" s="308"/>
      <c r="P31" s="308"/>
      <c r="W31" s="309">
        <f>ROUND(BB54, 2)</f>
        <v>0</v>
      </c>
      <c r="X31" s="308"/>
      <c r="Y31" s="308"/>
      <c r="Z31" s="308"/>
      <c r="AA31" s="308"/>
      <c r="AB31" s="308"/>
      <c r="AC31" s="308"/>
      <c r="AD31" s="308"/>
      <c r="AE31" s="308"/>
      <c r="AK31" s="309">
        <v>0</v>
      </c>
      <c r="AL31" s="308"/>
      <c r="AM31" s="308"/>
      <c r="AN31" s="308"/>
      <c r="AO31" s="308"/>
      <c r="AR31" s="28"/>
      <c r="BE31" s="312"/>
    </row>
    <row r="32" spans="1:71" s="3" customFormat="1" ht="14.4" hidden="1" customHeight="1">
      <c r="B32" s="28"/>
      <c r="F32" s="20" t="s">
        <v>44</v>
      </c>
      <c r="L32" s="307">
        <v>0.15</v>
      </c>
      <c r="M32" s="308"/>
      <c r="N32" s="308"/>
      <c r="O32" s="308"/>
      <c r="P32" s="308"/>
      <c r="W32" s="309">
        <f>ROUND(BC54, 2)</f>
        <v>0</v>
      </c>
      <c r="X32" s="308"/>
      <c r="Y32" s="308"/>
      <c r="Z32" s="308"/>
      <c r="AA32" s="308"/>
      <c r="AB32" s="308"/>
      <c r="AC32" s="308"/>
      <c r="AD32" s="308"/>
      <c r="AE32" s="308"/>
      <c r="AK32" s="309">
        <v>0</v>
      </c>
      <c r="AL32" s="308"/>
      <c r="AM32" s="308"/>
      <c r="AN32" s="308"/>
      <c r="AO32" s="308"/>
      <c r="AR32" s="28"/>
      <c r="BE32" s="312"/>
    </row>
    <row r="33" spans="1:57" s="3" customFormat="1" ht="14.4" hidden="1" customHeight="1">
      <c r="B33" s="28"/>
      <c r="F33" s="20" t="s">
        <v>45</v>
      </c>
      <c r="L33" s="307">
        <v>0</v>
      </c>
      <c r="M33" s="308"/>
      <c r="N33" s="308"/>
      <c r="O33" s="308"/>
      <c r="P33" s="308"/>
      <c r="W33" s="309">
        <f>ROUND(BD54, 2)</f>
        <v>0</v>
      </c>
      <c r="X33" s="308"/>
      <c r="Y33" s="308"/>
      <c r="Z33" s="308"/>
      <c r="AA33" s="308"/>
      <c r="AB33" s="308"/>
      <c r="AC33" s="308"/>
      <c r="AD33" s="308"/>
      <c r="AE33" s="308"/>
      <c r="AK33" s="309">
        <v>0</v>
      </c>
      <c r="AL33" s="308"/>
      <c r="AM33" s="308"/>
      <c r="AN33" s="308"/>
      <c r="AO33" s="308"/>
      <c r="AR33" s="28"/>
    </row>
    <row r="34" spans="1:57" s="2" customFormat="1" ht="6.9" customHeight="1">
      <c r="A34" s="24"/>
      <c r="B34" s="25"/>
      <c r="C34" s="24"/>
      <c r="D34" s="24"/>
      <c r="E34" s="24"/>
      <c r="F34" s="24"/>
      <c r="G34" s="2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c r="AO34" s="24"/>
      <c r="AP34" s="24"/>
      <c r="AQ34" s="24"/>
      <c r="AR34" s="25"/>
      <c r="BE34" s="24"/>
    </row>
    <row r="35" spans="1:57" s="2" customFormat="1" ht="25.95" customHeight="1">
      <c r="A35" s="24"/>
      <c r="B35" s="25"/>
      <c r="C35" s="29"/>
      <c r="D35" s="30" t="s">
        <v>46</v>
      </c>
      <c r="E35" s="31"/>
      <c r="F35" s="31"/>
      <c r="G35" s="31"/>
      <c r="H35" s="31"/>
      <c r="I35" s="31"/>
      <c r="J35" s="31"/>
      <c r="K35" s="31"/>
      <c r="L35" s="31"/>
      <c r="M35" s="31"/>
      <c r="N35" s="31"/>
      <c r="O35" s="31"/>
      <c r="P35" s="31"/>
      <c r="Q35" s="31"/>
      <c r="R35" s="31"/>
      <c r="S35" s="31"/>
      <c r="T35" s="32" t="s">
        <v>47</v>
      </c>
      <c r="U35" s="31"/>
      <c r="V35" s="31"/>
      <c r="W35" s="31"/>
      <c r="X35" s="337" t="s">
        <v>48</v>
      </c>
      <c r="Y35" s="338"/>
      <c r="Z35" s="338"/>
      <c r="AA35" s="338"/>
      <c r="AB35" s="338"/>
      <c r="AC35" s="31"/>
      <c r="AD35" s="31"/>
      <c r="AE35" s="31"/>
      <c r="AF35" s="31"/>
      <c r="AG35" s="31"/>
      <c r="AH35" s="31"/>
      <c r="AI35" s="31"/>
      <c r="AJ35" s="31"/>
      <c r="AK35" s="339">
        <f>SUM(AK26:AK33)</f>
        <v>0</v>
      </c>
      <c r="AL35" s="338"/>
      <c r="AM35" s="338"/>
      <c r="AN35" s="338"/>
      <c r="AO35" s="340"/>
      <c r="AP35" s="29"/>
      <c r="AQ35" s="29"/>
      <c r="AR35" s="25"/>
      <c r="BE35" s="24"/>
    </row>
    <row r="36" spans="1:57" s="2" customFormat="1" ht="6.9" customHeight="1">
      <c r="A36" s="24"/>
      <c r="B36" s="25"/>
      <c r="C36" s="24"/>
      <c r="D36" s="24"/>
      <c r="E36" s="24"/>
      <c r="F36" s="24"/>
      <c r="G36" s="24"/>
      <c r="H36" s="24"/>
      <c r="I36" s="24"/>
      <c r="J36" s="24"/>
      <c r="K36" s="24"/>
      <c r="L36" s="24"/>
      <c r="M36" s="24"/>
      <c r="N36" s="24"/>
      <c r="O36" s="24"/>
      <c r="P36" s="24"/>
      <c r="Q36" s="24"/>
      <c r="R36" s="24"/>
      <c r="S36" s="24"/>
      <c r="T36" s="24"/>
      <c r="U36" s="24"/>
      <c r="V36" s="24"/>
      <c r="W36" s="24"/>
      <c r="X36" s="24"/>
      <c r="Y36" s="24"/>
      <c r="Z36" s="24"/>
      <c r="AA36" s="24"/>
      <c r="AB36" s="24"/>
      <c r="AC36" s="24"/>
      <c r="AD36" s="24"/>
      <c r="AE36" s="24"/>
      <c r="AF36" s="24"/>
      <c r="AG36" s="24"/>
      <c r="AH36" s="24"/>
      <c r="AI36" s="24"/>
      <c r="AJ36" s="24"/>
      <c r="AK36" s="24"/>
      <c r="AL36" s="24"/>
      <c r="AM36" s="24"/>
      <c r="AN36" s="24"/>
      <c r="AO36" s="24"/>
      <c r="AP36" s="24"/>
      <c r="AQ36" s="24"/>
      <c r="AR36" s="25"/>
      <c r="BE36" s="24"/>
    </row>
    <row r="37" spans="1:57" s="2" customFormat="1" ht="6.9" customHeight="1">
      <c r="A37" s="24"/>
      <c r="B37" s="33"/>
      <c r="C37" s="34"/>
      <c r="D37" s="34"/>
      <c r="E37" s="34"/>
      <c r="F37" s="34"/>
      <c r="G37" s="34"/>
      <c r="H37" s="34"/>
      <c r="I37" s="34"/>
      <c r="J37" s="34"/>
      <c r="K37" s="34"/>
      <c r="L37" s="34"/>
      <c r="M37" s="34"/>
      <c r="N37" s="34"/>
      <c r="O37" s="34"/>
      <c r="P37" s="34"/>
      <c r="Q37" s="34"/>
      <c r="R37" s="34"/>
      <c r="S37" s="34"/>
      <c r="T37" s="34"/>
      <c r="U37" s="34"/>
      <c r="V37" s="34"/>
      <c r="W37" s="34"/>
      <c r="X37" s="34"/>
      <c r="Y37" s="34"/>
      <c r="Z37" s="34"/>
      <c r="AA37" s="34"/>
      <c r="AB37" s="34"/>
      <c r="AC37" s="34"/>
      <c r="AD37" s="34"/>
      <c r="AE37" s="34"/>
      <c r="AF37" s="34"/>
      <c r="AG37" s="34"/>
      <c r="AH37" s="34"/>
      <c r="AI37" s="34"/>
      <c r="AJ37" s="34"/>
      <c r="AK37" s="34"/>
      <c r="AL37" s="34"/>
      <c r="AM37" s="34"/>
      <c r="AN37" s="34"/>
      <c r="AO37" s="34"/>
      <c r="AP37" s="34"/>
      <c r="AQ37" s="34"/>
      <c r="AR37" s="25"/>
      <c r="BE37" s="24"/>
    </row>
    <row r="41" spans="1:57" s="2" customFormat="1" ht="6.9" customHeight="1">
      <c r="A41" s="24"/>
      <c r="B41" s="35"/>
      <c r="C41" s="36"/>
      <c r="D41" s="36"/>
      <c r="E41" s="36"/>
      <c r="F41" s="36"/>
      <c r="G41" s="36"/>
      <c r="H41" s="36"/>
      <c r="I41" s="36"/>
      <c r="J41" s="36"/>
      <c r="K41" s="36"/>
      <c r="L41" s="36"/>
      <c r="M41" s="36"/>
      <c r="N41" s="36"/>
      <c r="O41" s="36"/>
      <c r="P41" s="36"/>
      <c r="Q41" s="36"/>
      <c r="R41" s="36"/>
      <c r="S41" s="36"/>
      <c r="T41" s="36"/>
      <c r="U41" s="36"/>
      <c r="V41" s="36"/>
      <c r="W41" s="36"/>
      <c r="X41" s="36"/>
      <c r="Y41" s="36"/>
      <c r="Z41" s="36"/>
      <c r="AA41" s="36"/>
      <c r="AB41" s="36"/>
      <c r="AC41" s="36"/>
      <c r="AD41" s="36"/>
      <c r="AE41" s="36"/>
      <c r="AF41" s="36"/>
      <c r="AG41" s="36"/>
      <c r="AH41" s="36"/>
      <c r="AI41" s="36"/>
      <c r="AJ41" s="36"/>
      <c r="AK41" s="36"/>
      <c r="AL41" s="36"/>
      <c r="AM41" s="36"/>
      <c r="AN41" s="36"/>
      <c r="AO41" s="36"/>
      <c r="AP41" s="36"/>
      <c r="AQ41" s="36"/>
      <c r="AR41" s="25"/>
      <c r="BE41" s="24"/>
    </row>
    <row r="42" spans="1:57" s="2" customFormat="1" ht="24.9" customHeight="1">
      <c r="A42" s="24"/>
      <c r="B42" s="25"/>
      <c r="C42" s="14" t="s">
        <v>49</v>
      </c>
      <c r="D42" s="24"/>
      <c r="E42" s="24"/>
      <c r="F42" s="24"/>
      <c r="G42" s="24"/>
      <c r="H42" s="24"/>
      <c r="I42" s="24"/>
      <c r="J42" s="24"/>
      <c r="K42" s="24"/>
      <c r="L42" s="24"/>
      <c r="M42" s="24"/>
      <c r="N42" s="24"/>
      <c r="O42" s="24"/>
      <c r="P42" s="24"/>
      <c r="Q42" s="24"/>
      <c r="R42" s="24"/>
      <c r="S42" s="24"/>
      <c r="T42" s="24"/>
      <c r="U42" s="24"/>
      <c r="V42" s="24"/>
      <c r="W42" s="24"/>
      <c r="X42" s="24"/>
      <c r="Y42" s="24"/>
      <c r="Z42" s="24"/>
      <c r="AA42" s="24"/>
      <c r="AB42" s="24"/>
      <c r="AC42" s="24"/>
      <c r="AD42" s="24"/>
      <c r="AE42" s="24"/>
      <c r="AF42" s="24"/>
      <c r="AG42" s="24"/>
      <c r="AH42" s="24"/>
      <c r="AI42" s="24"/>
      <c r="AJ42" s="24"/>
      <c r="AK42" s="24"/>
      <c r="AL42" s="24"/>
      <c r="AM42" s="24"/>
      <c r="AN42" s="24"/>
      <c r="AO42" s="24"/>
      <c r="AP42" s="24"/>
      <c r="AQ42" s="24"/>
      <c r="AR42" s="25"/>
      <c r="BE42" s="24"/>
    </row>
    <row r="43" spans="1:57" s="2" customFormat="1" ht="6.9" customHeight="1">
      <c r="A43" s="24"/>
      <c r="B43" s="25"/>
      <c r="C43" s="24"/>
      <c r="D43" s="24"/>
      <c r="E43" s="24"/>
      <c r="F43" s="24"/>
      <c r="G43" s="24"/>
      <c r="H43" s="24"/>
      <c r="I43" s="24"/>
      <c r="J43" s="24"/>
      <c r="K43" s="24"/>
      <c r="L43" s="24"/>
      <c r="M43" s="24"/>
      <c r="N43" s="24"/>
      <c r="O43" s="24"/>
      <c r="P43" s="24"/>
      <c r="Q43" s="24"/>
      <c r="R43" s="24"/>
      <c r="S43" s="24"/>
      <c r="T43" s="24"/>
      <c r="U43" s="24"/>
      <c r="V43" s="24"/>
      <c r="W43" s="24"/>
      <c r="X43" s="24"/>
      <c r="Y43" s="24"/>
      <c r="Z43" s="24"/>
      <c r="AA43" s="24"/>
      <c r="AB43" s="24"/>
      <c r="AC43" s="24"/>
      <c r="AD43" s="24"/>
      <c r="AE43" s="24"/>
      <c r="AF43" s="24"/>
      <c r="AG43" s="24"/>
      <c r="AH43" s="24"/>
      <c r="AI43" s="24"/>
      <c r="AJ43" s="24"/>
      <c r="AK43" s="24"/>
      <c r="AL43" s="24"/>
      <c r="AM43" s="24"/>
      <c r="AN43" s="24"/>
      <c r="AO43" s="24"/>
      <c r="AP43" s="24"/>
      <c r="AQ43" s="24"/>
      <c r="AR43" s="25"/>
      <c r="BE43" s="24"/>
    </row>
    <row r="44" spans="1:57" s="4" customFormat="1" ht="12" customHeight="1">
      <c r="B44" s="37"/>
      <c r="C44" s="20" t="s">
        <v>14</v>
      </c>
      <c r="L44" s="4" t="str">
        <f>K5</f>
        <v>BROUMOV</v>
      </c>
      <c r="AR44" s="37"/>
    </row>
    <row r="45" spans="1:57" s="5" customFormat="1" ht="36.9" customHeight="1">
      <c r="B45" s="38"/>
      <c r="C45" s="39" t="s">
        <v>17</v>
      </c>
      <c r="L45" s="341" t="str">
        <f>K6</f>
        <v>BROUMOV - ONN Broumov-snížení energetické náročnosti (2019)</v>
      </c>
      <c r="M45" s="342"/>
      <c r="N45" s="342"/>
      <c r="O45" s="342"/>
      <c r="P45" s="342"/>
      <c r="Q45" s="342"/>
      <c r="R45" s="342"/>
      <c r="S45" s="342"/>
      <c r="T45" s="342"/>
      <c r="U45" s="342"/>
      <c r="V45" s="342"/>
      <c r="W45" s="342"/>
      <c r="X45" s="342"/>
      <c r="Y45" s="342"/>
      <c r="Z45" s="342"/>
      <c r="AA45" s="342"/>
      <c r="AB45" s="342"/>
      <c r="AC45" s="342"/>
      <c r="AD45" s="342"/>
      <c r="AE45" s="342"/>
      <c r="AF45" s="342"/>
      <c r="AG45" s="342"/>
      <c r="AH45" s="342"/>
      <c r="AI45" s="342"/>
      <c r="AJ45" s="342"/>
      <c r="AK45" s="342"/>
      <c r="AL45" s="342"/>
      <c r="AM45" s="342"/>
      <c r="AN45" s="342"/>
      <c r="AO45" s="342"/>
      <c r="AR45" s="38"/>
    </row>
    <row r="46" spans="1:57" s="2" customFormat="1" ht="6.9" customHeight="1">
      <c r="A46" s="24"/>
      <c r="B46" s="25"/>
      <c r="C46" s="24"/>
      <c r="D46" s="24"/>
      <c r="E46" s="24"/>
      <c r="F46" s="24"/>
      <c r="G46" s="24"/>
      <c r="H46" s="24"/>
      <c r="I46" s="24"/>
      <c r="J46" s="24"/>
      <c r="K46" s="24"/>
      <c r="L46" s="24"/>
      <c r="M46" s="24"/>
      <c r="N46" s="24"/>
      <c r="O46" s="24"/>
      <c r="P46" s="24"/>
      <c r="Q46" s="24"/>
      <c r="R46" s="24"/>
      <c r="S46" s="24"/>
      <c r="T46" s="24"/>
      <c r="U46" s="24"/>
      <c r="V46" s="24"/>
      <c r="W46" s="24"/>
      <c r="X46" s="24"/>
      <c r="Y46" s="24"/>
      <c r="Z46" s="24"/>
      <c r="AA46" s="24"/>
      <c r="AB46" s="24"/>
      <c r="AC46" s="24"/>
      <c r="AD46" s="24"/>
      <c r="AE46" s="24"/>
      <c r="AF46" s="24"/>
      <c r="AG46" s="24"/>
      <c r="AH46" s="24"/>
      <c r="AI46" s="24"/>
      <c r="AJ46" s="24"/>
      <c r="AK46" s="24"/>
      <c r="AL46" s="24"/>
      <c r="AM46" s="24"/>
      <c r="AN46" s="24"/>
      <c r="AO46" s="24"/>
      <c r="AP46" s="24"/>
      <c r="AQ46" s="24"/>
      <c r="AR46" s="25"/>
      <c r="BE46" s="24"/>
    </row>
    <row r="47" spans="1:57" s="2" customFormat="1" ht="12" customHeight="1">
      <c r="A47" s="24"/>
      <c r="B47" s="25"/>
      <c r="C47" s="20" t="s">
        <v>20</v>
      </c>
      <c r="D47" s="24"/>
      <c r="E47" s="24"/>
      <c r="F47" s="24"/>
      <c r="G47" s="24"/>
      <c r="H47" s="24"/>
      <c r="I47" s="24"/>
      <c r="J47" s="24"/>
      <c r="K47" s="24"/>
      <c r="L47" s="40" t="str">
        <f>IF(K8="","",K8)</f>
        <v xml:space="preserve"> </v>
      </c>
      <c r="M47" s="24"/>
      <c r="N47" s="24"/>
      <c r="O47" s="24"/>
      <c r="P47" s="24"/>
      <c r="Q47" s="24"/>
      <c r="R47" s="24"/>
      <c r="S47" s="24"/>
      <c r="T47" s="24"/>
      <c r="U47" s="24"/>
      <c r="V47" s="24"/>
      <c r="W47" s="24"/>
      <c r="X47" s="24"/>
      <c r="Y47" s="24"/>
      <c r="Z47" s="24"/>
      <c r="AA47" s="24"/>
      <c r="AB47" s="24"/>
      <c r="AC47" s="24"/>
      <c r="AD47" s="24"/>
      <c r="AE47" s="24"/>
      <c r="AF47" s="24"/>
      <c r="AG47" s="24"/>
      <c r="AH47" s="24"/>
      <c r="AI47" s="20" t="s">
        <v>22</v>
      </c>
      <c r="AJ47" s="24"/>
      <c r="AK47" s="24"/>
      <c r="AL47" s="24"/>
      <c r="AM47" s="343" t="str">
        <f>IF(AN8= "","",AN8)</f>
        <v>1. 12. 2019</v>
      </c>
      <c r="AN47" s="343"/>
      <c r="AO47" s="24"/>
      <c r="AP47" s="24"/>
      <c r="AQ47" s="24"/>
      <c r="AR47" s="25"/>
      <c r="BE47" s="24"/>
    </row>
    <row r="48" spans="1:57" s="2" customFormat="1" ht="6.9" customHeight="1">
      <c r="A48" s="24"/>
      <c r="B48" s="25"/>
      <c r="C48" s="24"/>
      <c r="D48" s="24"/>
      <c r="E48" s="24"/>
      <c r="F48" s="24"/>
      <c r="G48" s="24"/>
      <c r="H48" s="24"/>
      <c r="I48" s="24"/>
      <c r="J48" s="24"/>
      <c r="K48" s="24"/>
      <c r="L48" s="24"/>
      <c r="M48" s="24"/>
      <c r="N48" s="24"/>
      <c r="O48" s="24"/>
      <c r="P48" s="24"/>
      <c r="Q48" s="24"/>
      <c r="R48" s="24"/>
      <c r="S48" s="24"/>
      <c r="T48" s="24"/>
      <c r="U48" s="24"/>
      <c r="V48" s="24"/>
      <c r="W48" s="24"/>
      <c r="X48" s="24"/>
      <c r="Y48" s="24"/>
      <c r="Z48" s="24"/>
      <c r="AA48" s="24"/>
      <c r="AB48" s="24"/>
      <c r="AC48" s="24"/>
      <c r="AD48" s="24"/>
      <c r="AE48" s="24"/>
      <c r="AF48" s="24"/>
      <c r="AG48" s="24"/>
      <c r="AH48" s="24"/>
      <c r="AI48" s="24"/>
      <c r="AJ48" s="24"/>
      <c r="AK48" s="24"/>
      <c r="AL48" s="24"/>
      <c r="AM48" s="24"/>
      <c r="AN48" s="24"/>
      <c r="AO48" s="24"/>
      <c r="AP48" s="24"/>
      <c r="AQ48" s="24"/>
      <c r="AR48" s="25"/>
      <c r="BE48" s="24"/>
    </row>
    <row r="49" spans="1:91" s="2" customFormat="1" ht="15.15" customHeight="1">
      <c r="A49" s="24"/>
      <c r="B49" s="25"/>
      <c r="C49" s="20" t="s">
        <v>24</v>
      </c>
      <c r="D49" s="24"/>
      <c r="E49" s="24"/>
      <c r="F49" s="24"/>
      <c r="G49" s="24"/>
      <c r="H49" s="24"/>
      <c r="I49" s="24"/>
      <c r="J49" s="24"/>
      <c r="K49" s="24"/>
      <c r="L49" s="4" t="str">
        <f>IF(E11= "","",E11)</f>
        <v>KRÁLOVÉHRADECKÝ KRAJ</v>
      </c>
      <c r="M49" s="24"/>
      <c r="N49" s="24"/>
      <c r="O49" s="24"/>
      <c r="P49" s="24"/>
      <c r="Q49" s="24"/>
      <c r="R49" s="24"/>
      <c r="S49" s="24"/>
      <c r="T49" s="24"/>
      <c r="U49" s="24"/>
      <c r="V49" s="24"/>
      <c r="W49" s="24"/>
      <c r="X49" s="24"/>
      <c r="Y49" s="24"/>
      <c r="Z49" s="24"/>
      <c r="AA49" s="24"/>
      <c r="AB49" s="24"/>
      <c r="AC49" s="24"/>
      <c r="AD49" s="24"/>
      <c r="AE49" s="24"/>
      <c r="AF49" s="24"/>
      <c r="AG49" s="24"/>
      <c r="AH49" s="24"/>
      <c r="AI49" s="20" t="s">
        <v>30</v>
      </c>
      <c r="AJ49" s="24"/>
      <c r="AK49" s="24"/>
      <c r="AL49" s="24"/>
      <c r="AM49" s="331" t="str">
        <f>IF(E17="","",E17)</f>
        <v>JIKA CZ</v>
      </c>
      <c r="AN49" s="332"/>
      <c r="AO49" s="332"/>
      <c r="AP49" s="332"/>
      <c r="AQ49" s="24"/>
      <c r="AR49" s="25"/>
      <c r="AS49" s="327" t="s">
        <v>50</v>
      </c>
      <c r="AT49" s="328"/>
      <c r="AU49" s="41"/>
      <c r="AV49" s="41"/>
      <c r="AW49" s="41"/>
      <c r="AX49" s="41"/>
      <c r="AY49" s="41"/>
      <c r="AZ49" s="41"/>
      <c r="BA49" s="41"/>
      <c r="BB49" s="41"/>
      <c r="BC49" s="41"/>
      <c r="BD49" s="42"/>
      <c r="BE49" s="24"/>
    </row>
    <row r="50" spans="1:91" s="2" customFormat="1" ht="15.15" customHeight="1">
      <c r="A50" s="24"/>
      <c r="B50" s="25"/>
      <c r="C50" s="20" t="s">
        <v>28</v>
      </c>
      <c r="D50" s="24"/>
      <c r="E50" s="24"/>
      <c r="F50" s="24"/>
      <c r="G50" s="24"/>
      <c r="H50" s="24"/>
      <c r="I50" s="24"/>
      <c r="J50" s="24"/>
      <c r="K50" s="24"/>
      <c r="L50" s="4" t="str">
        <f>IF(E14= "Vyplň údaj","",E14)</f>
        <v/>
      </c>
      <c r="M50" s="24"/>
      <c r="N50" s="24"/>
      <c r="O50" s="24"/>
      <c r="P50" s="24"/>
      <c r="Q50" s="24"/>
      <c r="R50" s="24"/>
      <c r="S50" s="24"/>
      <c r="T50" s="24"/>
      <c r="U50" s="24"/>
      <c r="V50" s="24"/>
      <c r="W50" s="24"/>
      <c r="X50" s="24"/>
      <c r="Y50" s="24"/>
      <c r="Z50" s="24"/>
      <c r="AA50" s="24"/>
      <c r="AB50" s="24"/>
      <c r="AC50" s="24"/>
      <c r="AD50" s="24"/>
      <c r="AE50" s="24"/>
      <c r="AF50" s="24"/>
      <c r="AG50" s="24"/>
      <c r="AH50" s="24"/>
      <c r="AI50" s="20" t="s">
        <v>33</v>
      </c>
      <c r="AJ50" s="24"/>
      <c r="AK50" s="24"/>
      <c r="AL50" s="24"/>
      <c r="AM50" s="331" t="str">
        <f>IF(E20="","",E20)</f>
        <v xml:space="preserve"> </v>
      </c>
      <c r="AN50" s="332"/>
      <c r="AO50" s="332"/>
      <c r="AP50" s="332"/>
      <c r="AQ50" s="24"/>
      <c r="AR50" s="25"/>
      <c r="AS50" s="329"/>
      <c r="AT50" s="330"/>
      <c r="AU50" s="43"/>
      <c r="AV50" s="43"/>
      <c r="AW50" s="43"/>
      <c r="AX50" s="43"/>
      <c r="AY50" s="43"/>
      <c r="AZ50" s="43"/>
      <c r="BA50" s="43"/>
      <c r="BB50" s="43"/>
      <c r="BC50" s="43"/>
      <c r="BD50" s="44"/>
      <c r="BE50" s="24"/>
    </row>
    <row r="51" spans="1:91" s="2" customFormat="1" ht="10.8" customHeight="1">
      <c r="A51" s="24"/>
      <c r="B51" s="25"/>
      <c r="C51" s="24"/>
      <c r="D51" s="24"/>
      <c r="E51" s="24"/>
      <c r="F51" s="24"/>
      <c r="G51" s="24"/>
      <c r="H51" s="24"/>
      <c r="I51" s="24"/>
      <c r="J51" s="24"/>
      <c r="K51" s="24"/>
      <c r="L51" s="24"/>
      <c r="M51" s="24"/>
      <c r="N51" s="24"/>
      <c r="O51" s="24"/>
      <c r="P51" s="24"/>
      <c r="Q51" s="24"/>
      <c r="R51" s="24"/>
      <c r="S51" s="24"/>
      <c r="T51" s="24"/>
      <c r="U51" s="24"/>
      <c r="V51" s="24"/>
      <c r="W51" s="24"/>
      <c r="X51" s="24"/>
      <c r="Y51" s="24"/>
      <c r="Z51" s="24"/>
      <c r="AA51" s="24"/>
      <c r="AB51" s="24"/>
      <c r="AC51" s="24"/>
      <c r="AD51" s="24"/>
      <c r="AE51" s="24"/>
      <c r="AF51" s="24"/>
      <c r="AG51" s="24"/>
      <c r="AH51" s="24"/>
      <c r="AI51" s="24"/>
      <c r="AJ51" s="24"/>
      <c r="AK51" s="24"/>
      <c r="AL51" s="24"/>
      <c r="AM51" s="24"/>
      <c r="AN51" s="24"/>
      <c r="AO51" s="24"/>
      <c r="AP51" s="24"/>
      <c r="AQ51" s="24"/>
      <c r="AR51" s="25"/>
      <c r="AS51" s="329"/>
      <c r="AT51" s="330"/>
      <c r="AU51" s="43"/>
      <c r="AV51" s="43"/>
      <c r="AW51" s="43"/>
      <c r="AX51" s="43"/>
      <c r="AY51" s="43"/>
      <c r="AZ51" s="43"/>
      <c r="BA51" s="43"/>
      <c r="BB51" s="43"/>
      <c r="BC51" s="43"/>
      <c r="BD51" s="44"/>
      <c r="BE51" s="24"/>
    </row>
    <row r="52" spans="1:91" s="2" customFormat="1" ht="29.25" customHeight="1">
      <c r="A52" s="24"/>
      <c r="B52" s="25"/>
      <c r="C52" s="333" t="s">
        <v>51</v>
      </c>
      <c r="D52" s="334"/>
      <c r="E52" s="334"/>
      <c r="F52" s="334"/>
      <c r="G52" s="334"/>
      <c r="H52" s="45"/>
      <c r="I52" s="335" t="s">
        <v>52</v>
      </c>
      <c r="J52" s="334"/>
      <c r="K52" s="334"/>
      <c r="L52" s="334"/>
      <c r="M52" s="334"/>
      <c r="N52" s="334"/>
      <c r="O52" s="334"/>
      <c r="P52" s="334"/>
      <c r="Q52" s="334"/>
      <c r="R52" s="334"/>
      <c r="S52" s="334"/>
      <c r="T52" s="334"/>
      <c r="U52" s="334"/>
      <c r="V52" s="334"/>
      <c r="W52" s="334"/>
      <c r="X52" s="334"/>
      <c r="Y52" s="334"/>
      <c r="Z52" s="334"/>
      <c r="AA52" s="334"/>
      <c r="AB52" s="334"/>
      <c r="AC52" s="334"/>
      <c r="AD52" s="334"/>
      <c r="AE52" s="334"/>
      <c r="AF52" s="334"/>
      <c r="AG52" s="336" t="s">
        <v>53</v>
      </c>
      <c r="AH52" s="334"/>
      <c r="AI52" s="334"/>
      <c r="AJ52" s="334"/>
      <c r="AK52" s="334"/>
      <c r="AL52" s="334"/>
      <c r="AM52" s="334"/>
      <c r="AN52" s="335" t="s">
        <v>54</v>
      </c>
      <c r="AO52" s="334"/>
      <c r="AP52" s="334"/>
      <c r="AQ52" s="46" t="s">
        <v>55</v>
      </c>
      <c r="AR52" s="25"/>
      <c r="AS52" s="47" t="s">
        <v>56</v>
      </c>
      <c r="AT52" s="48" t="s">
        <v>57</v>
      </c>
      <c r="AU52" s="48" t="s">
        <v>58</v>
      </c>
      <c r="AV52" s="48" t="s">
        <v>59</v>
      </c>
      <c r="AW52" s="48" t="s">
        <v>60</v>
      </c>
      <c r="AX52" s="48" t="s">
        <v>61</v>
      </c>
      <c r="AY52" s="48" t="s">
        <v>62</v>
      </c>
      <c r="AZ52" s="48" t="s">
        <v>63</v>
      </c>
      <c r="BA52" s="48" t="s">
        <v>64</v>
      </c>
      <c r="BB52" s="48" t="s">
        <v>65</v>
      </c>
      <c r="BC52" s="48" t="s">
        <v>66</v>
      </c>
      <c r="BD52" s="49" t="s">
        <v>67</v>
      </c>
      <c r="BE52" s="24"/>
    </row>
    <row r="53" spans="1:91" s="2" customFormat="1" ht="10.8" customHeight="1">
      <c r="A53" s="24"/>
      <c r="B53" s="25"/>
      <c r="C53" s="24"/>
      <c r="D53" s="24"/>
      <c r="E53" s="24"/>
      <c r="F53" s="24"/>
      <c r="G53" s="24"/>
      <c r="H53" s="24"/>
      <c r="I53" s="24"/>
      <c r="J53" s="24"/>
      <c r="K53" s="24"/>
      <c r="L53" s="24"/>
      <c r="M53" s="24"/>
      <c r="N53" s="24"/>
      <c r="O53" s="24"/>
      <c r="P53" s="24"/>
      <c r="Q53" s="24"/>
      <c r="R53" s="24"/>
      <c r="S53" s="24"/>
      <c r="T53" s="24"/>
      <c r="U53" s="24"/>
      <c r="V53" s="24"/>
      <c r="W53" s="24"/>
      <c r="X53" s="24"/>
      <c r="Y53" s="24"/>
      <c r="Z53" s="24"/>
      <c r="AA53" s="24"/>
      <c r="AB53" s="24"/>
      <c r="AC53" s="24"/>
      <c r="AD53" s="24"/>
      <c r="AE53" s="24"/>
      <c r="AF53" s="24"/>
      <c r="AG53" s="24"/>
      <c r="AH53" s="24"/>
      <c r="AI53" s="24"/>
      <c r="AJ53" s="24"/>
      <c r="AK53" s="24"/>
      <c r="AL53" s="24"/>
      <c r="AM53" s="24"/>
      <c r="AN53" s="24"/>
      <c r="AO53" s="24"/>
      <c r="AP53" s="24"/>
      <c r="AQ53" s="24"/>
      <c r="AR53" s="25"/>
      <c r="AS53" s="50"/>
      <c r="AT53" s="51"/>
      <c r="AU53" s="51"/>
      <c r="AV53" s="51"/>
      <c r="AW53" s="51"/>
      <c r="AX53" s="51"/>
      <c r="AY53" s="51"/>
      <c r="AZ53" s="51"/>
      <c r="BA53" s="51"/>
      <c r="BB53" s="51"/>
      <c r="BC53" s="51"/>
      <c r="BD53" s="52"/>
      <c r="BE53" s="24"/>
    </row>
    <row r="54" spans="1:91" s="6" customFormat="1" ht="32.4" customHeight="1">
      <c r="B54" s="53"/>
      <c r="C54" s="54" t="s">
        <v>68</v>
      </c>
      <c r="D54" s="55"/>
      <c r="E54" s="55"/>
      <c r="F54" s="55"/>
      <c r="G54" s="55"/>
      <c r="H54" s="55"/>
      <c r="I54" s="55"/>
      <c r="J54" s="55"/>
      <c r="K54" s="55"/>
      <c r="L54" s="55"/>
      <c r="M54" s="55"/>
      <c r="N54" s="55"/>
      <c r="O54" s="55"/>
      <c r="P54" s="55"/>
      <c r="Q54" s="55"/>
      <c r="R54" s="55"/>
      <c r="S54" s="55"/>
      <c r="T54" s="55"/>
      <c r="U54" s="55"/>
      <c r="V54" s="55"/>
      <c r="W54" s="55"/>
      <c r="X54" s="55"/>
      <c r="Y54" s="55"/>
      <c r="Z54" s="55"/>
      <c r="AA54" s="55"/>
      <c r="AB54" s="55"/>
      <c r="AC54" s="55"/>
      <c r="AD54" s="55"/>
      <c r="AE54" s="55"/>
      <c r="AF54" s="55"/>
      <c r="AG54" s="323">
        <f>ROUND(SUM(AG55:AG56),2)</f>
        <v>0</v>
      </c>
      <c r="AH54" s="323"/>
      <c r="AI54" s="323"/>
      <c r="AJ54" s="323"/>
      <c r="AK54" s="323"/>
      <c r="AL54" s="323"/>
      <c r="AM54" s="323"/>
      <c r="AN54" s="324">
        <f>SUM(AG54,AT54)</f>
        <v>0</v>
      </c>
      <c r="AO54" s="324"/>
      <c r="AP54" s="324"/>
      <c r="AQ54" s="56" t="s">
        <v>3</v>
      </c>
      <c r="AR54" s="53"/>
      <c r="AS54" s="57">
        <f>ROUND(SUM(AS55:AS56),2)</f>
        <v>0</v>
      </c>
      <c r="AT54" s="58">
        <f>ROUND(SUM(AV54:AW54),2)</f>
        <v>0</v>
      </c>
      <c r="AU54" s="59">
        <f>ROUND(SUM(AU55:AU56),5)</f>
        <v>0</v>
      </c>
      <c r="AV54" s="58">
        <f>ROUND(AZ54*L29,2)</f>
        <v>0</v>
      </c>
      <c r="AW54" s="58">
        <f>ROUND(BA54*L30,2)</f>
        <v>0</v>
      </c>
      <c r="AX54" s="58">
        <f>ROUND(BB54*L29,2)</f>
        <v>0</v>
      </c>
      <c r="AY54" s="58">
        <f>ROUND(BC54*L30,2)</f>
        <v>0</v>
      </c>
      <c r="AZ54" s="58">
        <f>ROUND(SUM(AZ55:AZ56),2)</f>
        <v>0</v>
      </c>
      <c r="BA54" s="58">
        <f>ROUND(SUM(BA55:BA56),2)</f>
        <v>0</v>
      </c>
      <c r="BB54" s="58">
        <f>ROUND(SUM(BB55:BB56),2)</f>
        <v>0</v>
      </c>
      <c r="BC54" s="58">
        <f>ROUND(SUM(BC55:BC56),2)</f>
        <v>0</v>
      </c>
      <c r="BD54" s="60">
        <f>ROUND(SUM(BD55:BD56),2)</f>
        <v>0</v>
      </c>
      <c r="BS54" s="61" t="s">
        <v>69</v>
      </c>
      <c r="BT54" s="61" t="s">
        <v>70</v>
      </c>
      <c r="BU54" s="62" t="s">
        <v>71</v>
      </c>
      <c r="BV54" s="61" t="s">
        <v>72</v>
      </c>
      <c r="BW54" s="61" t="s">
        <v>5</v>
      </c>
      <c r="BX54" s="61" t="s">
        <v>73</v>
      </c>
      <c r="CL54" s="61" t="s">
        <v>3</v>
      </c>
    </row>
    <row r="55" spans="1:91" s="7" customFormat="1" ht="27" customHeight="1">
      <c r="A55" s="63" t="s">
        <v>74</v>
      </c>
      <c r="B55" s="64"/>
      <c r="C55" s="65"/>
      <c r="D55" s="344" t="s">
        <v>75</v>
      </c>
      <c r="E55" s="344"/>
      <c r="F55" s="344"/>
      <c r="G55" s="344"/>
      <c r="H55" s="344"/>
      <c r="I55" s="66"/>
      <c r="J55" s="344" t="s">
        <v>76</v>
      </c>
      <c r="K55" s="344"/>
      <c r="L55" s="344"/>
      <c r="M55" s="344"/>
      <c r="N55" s="344"/>
      <c r="O55" s="344"/>
      <c r="P55" s="344"/>
      <c r="Q55" s="344"/>
      <c r="R55" s="344"/>
      <c r="S55" s="344"/>
      <c r="T55" s="344"/>
      <c r="U55" s="344"/>
      <c r="V55" s="344"/>
      <c r="W55" s="344"/>
      <c r="X55" s="344"/>
      <c r="Y55" s="344"/>
      <c r="Z55" s="344"/>
      <c r="AA55" s="344"/>
      <c r="AB55" s="344"/>
      <c r="AC55" s="344"/>
      <c r="AD55" s="344"/>
      <c r="AE55" s="344"/>
      <c r="AF55" s="344"/>
      <c r="AG55" s="325">
        <f>'01 - ONN BROUMOV-SNÍŽENÍ ...'!J30</f>
        <v>0</v>
      </c>
      <c r="AH55" s="326"/>
      <c r="AI55" s="326"/>
      <c r="AJ55" s="326"/>
      <c r="AK55" s="326"/>
      <c r="AL55" s="326"/>
      <c r="AM55" s="326"/>
      <c r="AN55" s="325">
        <f>SUM(AG55,AT55)</f>
        <v>0</v>
      </c>
      <c r="AO55" s="326"/>
      <c r="AP55" s="326"/>
      <c r="AQ55" s="67" t="s">
        <v>77</v>
      </c>
      <c r="AR55" s="64"/>
      <c r="AS55" s="68">
        <v>0</v>
      </c>
      <c r="AT55" s="69">
        <f>ROUND(SUM(AV55:AW55),2)</f>
        <v>0</v>
      </c>
      <c r="AU55" s="70">
        <f>'01 - ONN BROUMOV-SNÍŽENÍ ...'!P101</f>
        <v>0</v>
      </c>
      <c r="AV55" s="69">
        <f>'01 - ONN BROUMOV-SNÍŽENÍ ...'!J33</f>
        <v>0</v>
      </c>
      <c r="AW55" s="69">
        <f>'01 - ONN BROUMOV-SNÍŽENÍ ...'!J34</f>
        <v>0</v>
      </c>
      <c r="AX55" s="69">
        <f>'01 - ONN BROUMOV-SNÍŽENÍ ...'!J35</f>
        <v>0</v>
      </c>
      <c r="AY55" s="69">
        <f>'01 - ONN BROUMOV-SNÍŽENÍ ...'!J36</f>
        <v>0</v>
      </c>
      <c r="AZ55" s="69">
        <f>'01 - ONN BROUMOV-SNÍŽENÍ ...'!F33</f>
        <v>0</v>
      </c>
      <c r="BA55" s="69">
        <f>'01 - ONN BROUMOV-SNÍŽENÍ ...'!F34</f>
        <v>0</v>
      </c>
      <c r="BB55" s="69">
        <f>'01 - ONN BROUMOV-SNÍŽENÍ ...'!F35</f>
        <v>0</v>
      </c>
      <c r="BC55" s="69">
        <f>'01 - ONN BROUMOV-SNÍŽENÍ ...'!F36</f>
        <v>0</v>
      </c>
      <c r="BD55" s="71">
        <f>'01 - ONN BROUMOV-SNÍŽENÍ ...'!F37</f>
        <v>0</v>
      </c>
      <c r="BT55" s="72" t="s">
        <v>78</v>
      </c>
      <c r="BV55" s="72" t="s">
        <v>72</v>
      </c>
      <c r="BW55" s="72" t="s">
        <v>79</v>
      </c>
      <c r="BX55" s="72" t="s">
        <v>5</v>
      </c>
      <c r="CL55" s="72" t="s">
        <v>3</v>
      </c>
      <c r="CM55" s="72" t="s">
        <v>80</v>
      </c>
    </row>
    <row r="56" spans="1:91" s="7" customFormat="1" ht="27" customHeight="1">
      <c r="A56" s="63" t="s">
        <v>74</v>
      </c>
      <c r="B56" s="64"/>
      <c r="C56" s="65"/>
      <c r="D56" s="344" t="s">
        <v>81</v>
      </c>
      <c r="E56" s="344"/>
      <c r="F56" s="344"/>
      <c r="G56" s="344"/>
      <c r="H56" s="344"/>
      <c r="I56" s="66"/>
      <c r="J56" s="344" t="s">
        <v>1540</v>
      </c>
      <c r="K56" s="344"/>
      <c r="L56" s="344"/>
      <c r="M56" s="344"/>
      <c r="N56" s="344"/>
      <c r="O56" s="344"/>
      <c r="P56" s="344"/>
      <c r="Q56" s="344"/>
      <c r="R56" s="344"/>
      <c r="S56" s="344"/>
      <c r="T56" s="344"/>
      <c r="U56" s="344"/>
      <c r="V56" s="344"/>
      <c r="W56" s="344"/>
      <c r="X56" s="344"/>
      <c r="Y56" s="344"/>
      <c r="Z56" s="344"/>
      <c r="AA56" s="344"/>
      <c r="AB56" s="344"/>
      <c r="AC56" s="344"/>
      <c r="AD56" s="344"/>
      <c r="AE56" s="344"/>
      <c r="AF56" s="344"/>
      <c r="AG56" s="325">
        <f>'02 - ONN BROUMOV- SNÍŽENÍ...'!J30</f>
        <v>0</v>
      </c>
      <c r="AH56" s="326"/>
      <c r="AI56" s="326"/>
      <c r="AJ56" s="326"/>
      <c r="AK56" s="326"/>
      <c r="AL56" s="326"/>
      <c r="AM56" s="326"/>
      <c r="AN56" s="325">
        <f>SUM(AG56,AT56)</f>
        <v>0</v>
      </c>
      <c r="AO56" s="326"/>
      <c r="AP56" s="326"/>
      <c r="AQ56" s="67" t="s">
        <v>77</v>
      </c>
      <c r="AR56" s="64"/>
      <c r="AS56" s="73">
        <v>0</v>
      </c>
      <c r="AT56" s="74">
        <f>ROUND(SUM(AV56:AW56),2)</f>
        <v>0</v>
      </c>
      <c r="AU56" s="75">
        <f>'02 - ONN BROUMOV- SNÍŽENÍ...'!P82</f>
        <v>0</v>
      </c>
      <c r="AV56" s="74">
        <f>'02 - ONN BROUMOV- SNÍŽENÍ...'!J33</f>
        <v>0</v>
      </c>
      <c r="AW56" s="74">
        <f>'02 - ONN BROUMOV- SNÍŽENÍ...'!J34</f>
        <v>0</v>
      </c>
      <c r="AX56" s="74">
        <f>'02 - ONN BROUMOV- SNÍŽENÍ...'!J35</f>
        <v>0</v>
      </c>
      <c r="AY56" s="74">
        <f>'02 - ONN BROUMOV- SNÍŽENÍ...'!J36</f>
        <v>0</v>
      </c>
      <c r="AZ56" s="74">
        <f>'02 - ONN BROUMOV- SNÍŽENÍ...'!F33</f>
        <v>0</v>
      </c>
      <c r="BA56" s="74">
        <f>'02 - ONN BROUMOV- SNÍŽENÍ...'!F34</f>
        <v>0</v>
      </c>
      <c r="BB56" s="74">
        <f>'02 - ONN BROUMOV- SNÍŽENÍ...'!F35</f>
        <v>0</v>
      </c>
      <c r="BC56" s="74">
        <f>'02 - ONN BROUMOV- SNÍŽENÍ...'!F36</f>
        <v>0</v>
      </c>
      <c r="BD56" s="76">
        <f>'02 - ONN BROUMOV- SNÍŽENÍ...'!F37</f>
        <v>0</v>
      </c>
      <c r="BT56" s="72" t="s">
        <v>78</v>
      </c>
      <c r="BV56" s="72" t="s">
        <v>72</v>
      </c>
      <c r="BW56" s="72" t="s">
        <v>82</v>
      </c>
      <c r="BX56" s="72" t="s">
        <v>5</v>
      </c>
      <c r="CL56" s="72" t="s">
        <v>3</v>
      </c>
      <c r="CM56" s="72" t="s">
        <v>80</v>
      </c>
    </row>
    <row r="57" spans="1:91" s="2" customFormat="1" ht="30" customHeight="1">
      <c r="A57" s="24"/>
      <c r="B57" s="25"/>
      <c r="C57" s="24"/>
      <c r="D57" s="24"/>
      <c r="E57" s="24"/>
      <c r="F57" s="24"/>
      <c r="G57" s="24"/>
      <c r="H57" s="24"/>
      <c r="I57" s="24"/>
      <c r="J57" s="24"/>
      <c r="K57" s="24"/>
      <c r="L57" s="24"/>
      <c r="M57" s="24"/>
      <c r="N57" s="24"/>
      <c r="O57" s="24"/>
      <c r="P57" s="24"/>
      <c r="Q57" s="24"/>
      <c r="R57" s="24"/>
      <c r="S57" s="24"/>
      <c r="T57" s="24"/>
      <c r="U57" s="24"/>
      <c r="V57" s="24"/>
      <c r="W57" s="24"/>
      <c r="X57" s="24"/>
      <c r="Y57" s="24"/>
      <c r="Z57" s="24"/>
      <c r="AA57" s="24"/>
      <c r="AB57" s="24"/>
      <c r="AC57" s="24"/>
      <c r="AD57" s="24"/>
      <c r="AE57" s="24"/>
      <c r="AF57" s="24"/>
      <c r="AG57" s="24"/>
      <c r="AH57" s="24"/>
      <c r="AI57" s="24"/>
      <c r="AJ57" s="24"/>
      <c r="AK57" s="24"/>
      <c r="AL57" s="24"/>
      <c r="AM57" s="24"/>
      <c r="AN57" s="24"/>
      <c r="AO57" s="24"/>
      <c r="AP57" s="24"/>
      <c r="AQ57" s="24"/>
      <c r="AR57" s="25"/>
      <c r="AS57" s="24"/>
      <c r="AT57" s="24"/>
      <c r="AU57" s="24"/>
      <c r="AV57" s="24"/>
      <c r="AW57" s="24"/>
      <c r="AX57" s="24"/>
      <c r="AY57" s="24"/>
      <c r="AZ57" s="24"/>
      <c r="BA57" s="24"/>
      <c r="BB57" s="24"/>
      <c r="BC57" s="24"/>
      <c r="BD57" s="24"/>
      <c r="BE57" s="24"/>
    </row>
    <row r="58" spans="1:91" s="2" customFormat="1" ht="6.9" customHeight="1">
      <c r="A58" s="24"/>
      <c r="B58" s="33"/>
      <c r="C58" s="34"/>
      <c r="D58" s="34"/>
      <c r="E58" s="34"/>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c r="AI58" s="34"/>
      <c r="AJ58" s="34"/>
      <c r="AK58" s="34"/>
      <c r="AL58" s="34"/>
      <c r="AM58" s="34"/>
      <c r="AN58" s="34"/>
      <c r="AO58" s="34"/>
      <c r="AP58" s="34"/>
      <c r="AQ58" s="34"/>
      <c r="AR58" s="25"/>
      <c r="AS58" s="24"/>
      <c r="AT58" s="24"/>
      <c r="AU58" s="24"/>
      <c r="AV58" s="24"/>
      <c r="AW58" s="24"/>
      <c r="AX58" s="24"/>
      <c r="AY58" s="24"/>
      <c r="AZ58" s="24"/>
      <c r="BA58" s="24"/>
      <c r="BB58" s="24"/>
      <c r="BC58" s="24"/>
      <c r="BD58" s="24"/>
      <c r="BE58" s="24"/>
    </row>
  </sheetData>
  <sheetProtection algorithmName="SHA-512" hashValue="jxYlgF3R3HJvWu+OzpzT1foqxAIWHCM/IAwA5gtK/IBGH+EsuXw4UeerZQLNs6pW84rq3M8PCEBUnAdkjY20fQ==" saltValue="/hKNtmLD0Uq6X02SzHLBIQ==" spinCount="100000" sheet="1" objects="1" scenarios="1"/>
  <mergeCells count="46">
    <mergeCell ref="D55:H55"/>
    <mergeCell ref="J55:AF55"/>
    <mergeCell ref="AN56:AP56"/>
    <mergeCell ref="AG56:AM56"/>
    <mergeCell ref="D56:H56"/>
    <mergeCell ref="J56:AF56"/>
    <mergeCell ref="L33:P33"/>
    <mergeCell ref="C52:G52"/>
    <mergeCell ref="I52:AF52"/>
    <mergeCell ref="AG52:AM52"/>
    <mergeCell ref="AN52:AP52"/>
    <mergeCell ref="W33:AE33"/>
    <mergeCell ref="AK33:AO33"/>
    <mergeCell ref="X35:AB35"/>
    <mergeCell ref="AK35:AO35"/>
    <mergeCell ref="L45:AO45"/>
    <mergeCell ref="AM47:AN47"/>
    <mergeCell ref="AG54:AM54"/>
    <mergeCell ref="AN54:AP54"/>
    <mergeCell ref="AN55:AP55"/>
    <mergeCell ref="AS49:AT51"/>
    <mergeCell ref="AM50:AP50"/>
    <mergeCell ref="AM49:AP49"/>
    <mergeCell ref="AG55:AM55"/>
    <mergeCell ref="L30:P30"/>
    <mergeCell ref="AR2:BE2"/>
    <mergeCell ref="K5:AO5"/>
    <mergeCell ref="K6:AO6"/>
    <mergeCell ref="E14:AJ14"/>
    <mergeCell ref="E23:AN23"/>
    <mergeCell ref="L31:P31"/>
    <mergeCell ref="L32:P32"/>
    <mergeCell ref="W31:AE31"/>
    <mergeCell ref="BE5:BE32"/>
    <mergeCell ref="AK26:AO26"/>
    <mergeCell ref="W29:AE29"/>
    <mergeCell ref="AK29:AO29"/>
    <mergeCell ref="W30:AE30"/>
    <mergeCell ref="AK30:AO30"/>
    <mergeCell ref="AK31:AO31"/>
    <mergeCell ref="W32:AE32"/>
    <mergeCell ref="AK32:AO32"/>
    <mergeCell ref="L28:P28"/>
    <mergeCell ref="W28:AE28"/>
    <mergeCell ref="AK28:AO28"/>
    <mergeCell ref="L29:P29"/>
  </mergeCells>
  <hyperlinks>
    <hyperlink ref="A55" location="'01 - ONN BROUMOV-SNÍŽENÍ ...'!C2" display="/"/>
    <hyperlink ref="A56" location="'02 - ONN BROUMOV- SNÍŽENÍ...'!C2" display="/"/>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147"/>
  <sheetViews>
    <sheetView showGridLines="0" zoomScaleNormal="100" workbookViewId="0">
      <selection activeCell="E9" sqref="E9:H9"/>
    </sheetView>
  </sheetViews>
  <sheetFormatPr defaultRowHeight="10.199999999999999"/>
  <cols>
    <col min="1" max="1" width="8.28515625" style="159" customWidth="1"/>
    <col min="2" max="2" width="1.7109375" style="159" customWidth="1"/>
    <col min="3" max="3" width="4.140625" style="159" customWidth="1"/>
    <col min="4" max="4" width="4.28515625" style="159" customWidth="1"/>
    <col min="5" max="5" width="17.140625" style="159" customWidth="1"/>
    <col min="6" max="6" width="100.85546875" style="159" customWidth="1"/>
    <col min="7" max="7" width="7" style="159" customWidth="1"/>
    <col min="8" max="8" width="11.42578125" style="159" customWidth="1"/>
    <col min="9" max="11" width="20.140625" style="159" customWidth="1"/>
    <col min="12" max="12" width="9.28515625" style="159" customWidth="1"/>
    <col min="13" max="13" width="10.85546875" style="159" hidden="1" customWidth="1"/>
    <col min="14" max="14" width="9.28515625" style="159" hidden="1"/>
    <col min="15" max="20" width="14.140625" style="159" hidden="1" customWidth="1"/>
    <col min="21" max="21" width="16.28515625" style="159" hidden="1" customWidth="1"/>
    <col min="22" max="22" width="12.28515625" style="159" customWidth="1"/>
    <col min="23" max="23" width="16.28515625" style="159" customWidth="1"/>
    <col min="24" max="24" width="12.28515625" style="159" customWidth="1"/>
    <col min="25" max="25" width="15" style="159" customWidth="1"/>
    <col min="26" max="26" width="11" style="159" customWidth="1"/>
    <col min="27" max="27" width="15" style="159" customWidth="1"/>
    <col min="28" max="28" width="16.28515625" style="159" customWidth="1"/>
    <col min="29" max="29" width="11" style="159" customWidth="1"/>
    <col min="30" max="30" width="15" style="159" customWidth="1"/>
    <col min="31" max="31" width="16.28515625" style="159" customWidth="1"/>
    <col min="32" max="43" width="9.140625" style="159"/>
    <col min="44" max="65" width="9.28515625" style="159" hidden="1"/>
    <col min="66" max="16384" width="9.140625" style="159"/>
  </cols>
  <sheetData>
    <row r="2" spans="1:56" ht="36.9" customHeight="1">
      <c r="L2" s="349" t="s">
        <v>6</v>
      </c>
      <c r="M2" s="350"/>
      <c r="N2" s="350"/>
      <c r="O2" s="350"/>
      <c r="P2" s="350"/>
      <c r="Q2" s="350"/>
      <c r="R2" s="350"/>
      <c r="S2" s="350"/>
      <c r="T2" s="350"/>
      <c r="U2" s="350"/>
      <c r="V2" s="350"/>
      <c r="AT2" s="160" t="s">
        <v>79</v>
      </c>
      <c r="AZ2" s="161" t="s">
        <v>83</v>
      </c>
      <c r="BA2" s="161" t="s">
        <v>83</v>
      </c>
      <c r="BB2" s="161" t="s">
        <v>3</v>
      </c>
      <c r="BC2" s="161" t="s">
        <v>84</v>
      </c>
      <c r="BD2" s="161" t="s">
        <v>80</v>
      </c>
    </row>
    <row r="3" spans="1:56" ht="6.9" customHeight="1">
      <c r="B3" s="162"/>
      <c r="C3" s="163"/>
      <c r="D3" s="163"/>
      <c r="E3" s="163"/>
      <c r="F3" s="163"/>
      <c r="G3" s="163"/>
      <c r="H3" s="163"/>
      <c r="I3" s="163"/>
      <c r="J3" s="163"/>
      <c r="K3" s="163"/>
      <c r="L3" s="164"/>
      <c r="AT3" s="160" t="s">
        <v>80</v>
      </c>
      <c r="AZ3" s="161" t="s">
        <v>85</v>
      </c>
      <c r="BA3" s="161" t="s">
        <v>85</v>
      </c>
      <c r="BB3" s="161" t="s">
        <v>3</v>
      </c>
      <c r="BC3" s="161" t="s">
        <v>86</v>
      </c>
      <c r="BD3" s="161" t="s">
        <v>80</v>
      </c>
    </row>
    <row r="4" spans="1:56" ht="24.9" customHeight="1">
      <c r="B4" s="164"/>
      <c r="D4" s="165" t="s">
        <v>87</v>
      </c>
      <c r="L4" s="164"/>
      <c r="M4" s="166" t="s">
        <v>11</v>
      </c>
      <c r="AT4" s="160" t="s">
        <v>4</v>
      </c>
      <c r="AZ4" s="161" t="s">
        <v>88</v>
      </c>
      <c r="BA4" s="161" t="s">
        <v>88</v>
      </c>
      <c r="BB4" s="161" t="s">
        <v>3</v>
      </c>
      <c r="BC4" s="161" t="s">
        <v>89</v>
      </c>
      <c r="BD4" s="161" t="s">
        <v>80</v>
      </c>
    </row>
    <row r="5" spans="1:56" ht="6.9" customHeight="1">
      <c r="B5" s="164"/>
      <c r="L5" s="164"/>
      <c r="AZ5" s="161" t="s">
        <v>90</v>
      </c>
      <c r="BA5" s="161" t="s">
        <v>90</v>
      </c>
      <c r="BB5" s="161" t="s">
        <v>3</v>
      </c>
      <c r="BC5" s="161" t="s">
        <v>91</v>
      </c>
      <c r="BD5" s="161" t="s">
        <v>80</v>
      </c>
    </row>
    <row r="6" spans="1:56" ht="12" customHeight="1">
      <c r="B6" s="164"/>
      <c r="D6" s="167" t="s">
        <v>17</v>
      </c>
      <c r="L6" s="164"/>
      <c r="AZ6" s="161" t="s">
        <v>92</v>
      </c>
      <c r="BA6" s="161" t="s">
        <v>92</v>
      </c>
      <c r="BB6" s="161" t="s">
        <v>3</v>
      </c>
      <c r="BC6" s="161" t="s">
        <v>93</v>
      </c>
      <c r="BD6" s="161" t="s">
        <v>80</v>
      </c>
    </row>
    <row r="7" spans="1:56" ht="16.5" customHeight="1">
      <c r="B7" s="164"/>
      <c r="E7" s="347" t="str">
        <f>'Rekapitulace stavby'!K6</f>
        <v>BROUMOV - ONN Broumov-snížení energetické náročnosti (2019)</v>
      </c>
      <c r="F7" s="348"/>
      <c r="G7" s="348"/>
      <c r="H7" s="348"/>
      <c r="L7" s="164"/>
    </row>
    <row r="8" spans="1:56" s="171" customFormat="1" ht="12" customHeight="1">
      <c r="A8" s="168"/>
      <c r="B8" s="169"/>
      <c r="C8" s="168"/>
      <c r="D8" s="167" t="s">
        <v>94</v>
      </c>
      <c r="E8" s="168"/>
      <c r="F8" s="168"/>
      <c r="G8" s="168"/>
      <c r="H8" s="168"/>
      <c r="I8" s="168"/>
      <c r="J8" s="168"/>
      <c r="K8" s="168"/>
      <c r="L8" s="170"/>
      <c r="S8" s="168"/>
      <c r="T8" s="168"/>
      <c r="U8" s="168"/>
      <c r="V8" s="168"/>
      <c r="W8" s="168"/>
      <c r="X8" s="168"/>
      <c r="Y8" s="168"/>
      <c r="Z8" s="168"/>
      <c r="AA8" s="168"/>
      <c r="AB8" s="168"/>
      <c r="AC8" s="168"/>
      <c r="AD8" s="168"/>
      <c r="AE8" s="168"/>
    </row>
    <row r="9" spans="1:56" s="171" customFormat="1" ht="16.5" customHeight="1">
      <c r="A9" s="168"/>
      <c r="B9" s="169"/>
      <c r="C9" s="168"/>
      <c r="D9" s="168"/>
      <c r="E9" s="345" t="s">
        <v>95</v>
      </c>
      <c r="F9" s="346"/>
      <c r="G9" s="346"/>
      <c r="H9" s="346"/>
      <c r="I9" s="168"/>
      <c r="J9" s="168"/>
      <c r="K9" s="168"/>
      <c r="L9" s="170"/>
      <c r="S9" s="168"/>
      <c r="T9" s="168"/>
      <c r="U9" s="168"/>
      <c r="V9" s="168"/>
      <c r="W9" s="168"/>
      <c r="X9" s="168"/>
      <c r="Y9" s="168"/>
      <c r="Z9" s="168"/>
      <c r="AA9" s="168"/>
      <c r="AB9" s="168"/>
      <c r="AC9" s="168"/>
      <c r="AD9" s="168"/>
      <c r="AE9" s="168"/>
    </row>
    <row r="10" spans="1:56" s="171" customFormat="1">
      <c r="A10" s="168"/>
      <c r="B10" s="169"/>
      <c r="C10" s="168"/>
      <c r="D10" s="168"/>
      <c r="E10" s="168"/>
      <c r="F10" s="168"/>
      <c r="G10" s="168"/>
      <c r="H10" s="168"/>
      <c r="I10" s="168"/>
      <c r="J10" s="168"/>
      <c r="K10" s="168"/>
      <c r="L10" s="170"/>
      <c r="S10" s="168"/>
      <c r="T10" s="168"/>
      <c r="U10" s="168"/>
      <c r="V10" s="168"/>
      <c r="W10" s="168"/>
      <c r="X10" s="168"/>
      <c r="Y10" s="168"/>
      <c r="Z10" s="168"/>
      <c r="AA10" s="168"/>
      <c r="AB10" s="168"/>
      <c r="AC10" s="168"/>
      <c r="AD10" s="168"/>
      <c r="AE10" s="168"/>
    </row>
    <row r="11" spans="1:56" s="171" customFormat="1" ht="12" customHeight="1">
      <c r="A11" s="168"/>
      <c r="B11" s="169"/>
      <c r="C11" s="168"/>
      <c r="D11" s="167" t="s">
        <v>18</v>
      </c>
      <c r="E11" s="168"/>
      <c r="F11" s="172" t="s">
        <v>3</v>
      </c>
      <c r="G11" s="168"/>
      <c r="H11" s="168"/>
      <c r="I11" s="167" t="s">
        <v>19</v>
      </c>
      <c r="J11" s="172" t="s">
        <v>3</v>
      </c>
      <c r="K11" s="168"/>
      <c r="L11" s="170"/>
      <c r="S11" s="168"/>
      <c r="T11" s="168"/>
      <c r="U11" s="168"/>
      <c r="V11" s="168"/>
      <c r="W11" s="168"/>
      <c r="X11" s="168"/>
      <c r="Y11" s="168"/>
      <c r="Z11" s="168"/>
      <c r="AA11" s="168"/>
      <c r="AB11" s="168"/>
      <c r="AC11" s="168"/>
      <c r="AD11" s="168"/>
      <c r="AE11" s="168"/>
    </row>
    <row r="12" spans="1:56" s="171" customFormat="1" ht="12" customHeight="1">
      <c r="A12" s="168"/>
      <c r="B12" s="169"/>
      <c r="C12" s="168"/>
      <c r="D12" s="167" t="s">
        <v>20</v>
      </c>
      <c r="E12" s="168"/>
      <c r="F12" s="172" t="s">
        <v>21</v>
      </c>
      <c r="G12" s="168"/>
      <c r="H12" s="168"/>
      <c r="I12" s="167" t="s">
        <v>22</v>
      </c>
      <c r="J12" s="173" t="str">
        <f>'Rekapitulace stavby'!AN8</f>
        <v>1. 12. 2019</v>
      </c>
      <c r="K12" s="168"/>
      <c r="L12" s="170"/>
      <c r="S12" s="168"/>
      <c r="T12" s="168"/>
      <c r="U12" s="168"/>
      <c r="V12" s="168"/>
      <c r="W12" s="168"/>
      <c r="X12" s="168"/>
      <c r="Y12" s="168"/>
      <c r="Z12" s="168"/>
      <c r="AA12" s="168"/>
      <c r="AB12" s="168"/>
      <c r="AC12" s="168"/>
      <c r="AD12" s="168"/>
      <c r="AE12" s="168"/>
    </row>
    <row r="13" spans="1:56" s="171" customFormat="1" ht="10.8" customHeight="1">
      <c r="A13" s="168"/>
      <c r="B13" s="169"/>
      <c r="C13" s="168"/>
      <c r="D13" s="168"/>
      <c r="E13" s="168"/>
      <c r="F13" s="168"/>
      <c r="G13" s="168"/>
      <c r="H13" s="168"/>
      <c r="I13" s="168"/>
      <c r="J13" s="168"/>
      <c r="K13" s="168"/>
      <c r="L13" s="170"/>
      <c r="S13" s="168"/>
      <c r="T13" s="168"/>
      <c r="U13" s="168"/>
      <c r="V13" s="168"/>
      <c r="W13" s="168"/>
      <c r="X13" s="168"/>
      <c r="Y13" s="168"/>
      <c r="Z13" s="168"/>
      <c r="AA13" s="168"/>
      <c r="AB13" s="168"/>
      <c r="AC13" s="168"/>
      <c r="AD13" s="168"/>
      <c r="AE13" s="168"/>
    </row>
    <row r="14" spans="1:56" s="171" customFormat="1" ht="12" customHeight="1">
      <c r="A14" s="168"/>
      <c r="B14" s="169"/>
      <c r="C14" s="168"/>
      <c r="D14" s="167" t="s">
        <v>24</v>
      </c>
      <c r="E14" s="168"/>
      <c r="F14" s="168"/>
      <c r="G14" s="168"/>
      <c r="H14" s="168"/>
      <c r="I14" s="167" t="s">
        <v>25</v>
      </c>
      <c r="J14" s="172" t="str">
        <f>IF('Rekapitulace stavby'!AN10="","",'Rekapitulace stavby'!AN10)</f>
        <v/>
      </c>
      <c r="K14" s="168"/>
      <c r="L14" s="170"/>
      <c r="S14" s="168"/>
      <c r="T14" s="168"/>
      <c r="U14" s="168"/>
      <c r="V14" s="168"/>
      <c r="W14" s="168"/>
      <c r="X14" s="168"/>
      <c r="Y14" s="168"/>
      <c r="Z14" s="168"/>
      <c r="AA14" s="168"/>
      <c r="AB14" s="168"/>
      <c r="AC14" s="168"/>
      <c r="AD14" s="168"/>
      <c r="AE14" s="168"/>
    </row>
    <row r="15" spans="1:56" s="171" customFormat="1" ht="18" customHeight="1">
      <c r="A15" s="168"/>
      <c r="B15" s="169"/>
      <c r="C15" s="168"/>
      <c r="D15" s="168"/>
      <c r="E15" s="172" t="str">
        <f>IF('Rekapitulace stavby'!E11="","",'Rekapitulace stavby'!E11)</f>
        <v>KRÁLOVÉHRADECKÝ KRAJ</v>
      </c>
      <c r="F15" s="168"/>
      <c r="G15" s="168"/>
      <c r="H15" s="168"/>
      <c r="I15" s="167" t="s">
        <v>27</v>
      </c>
      <c r="J15" s="172" t="str">
        <f>IF('Rekapitulace stavby'!AN11="","",'Rekapitulace stavby'!AN11)</f>
        <v/>
      </c>
      <c r="K15" s="168"/>
      <c r="L15" s="170"/>
      <c r="S15" s="168"/>
      <c r="T15" s="168"/>
      <c r="U15" s="168"/>
      <c r="V15" s="168"/>
      <c r="W15" s="168"/>
      <c r="X15" s="168"/>
      <c r="Y15" s="168"/>
      <c r="Z15" s="168"/>
      <c r="AA15" s="168"/>
      <c r="AB15" s="168"/>
      <c r="AC15" s="168"/>
      <c r="AD15" s="168"/>
      <c r="AE15" s="168"/>
    </row>
    <row r="16" spans="1:56" s="171" customFormat="1" ht="6.9" customHeight="1">
      <c r="A16" s="168"/>
      <c r="B16" s="169"/>
      <c r="C16" s="168"/>
      <c r="D16" s="168"/>
      <c r="E16" s="168"/>
      <c r="F16" s="168"/>
      <c r="G16" s="168"/>
      <c r="H16" s="168"/>
      <c r="I16" s="168"/>
      <c r="J16" s="168"/>
      <c r="K16" s="168"/>
      <c r="L16" s="170"/>
      <c r="S16" s="168"/>
      <c r="T16" s="168"/>
      <c r="U16" s="168"/>
      <c r="V16" s="168"/>
      <c r="W16" s="168"/>
      <c r="X16" s="168"/>
      <c r="Y16" s="168"/>
      <c r="Z16" s="168"/>
      <c r="AA16" s="168"/>
      <c r="AB16" s="168"/>
      <c r="AC16" s="168"/>
      <c r="AD16" s="168"/>
      <c r="AE16" s="168"/>
    </row>
    <row r="17" spans="1:31" s="171" customFormat="1" ht="12" customHeight="1">
      <c r="A17" s="168"/>
      <c r="B17" s="169"/>
      <c r="C17" s="168"/>
      <c r="D17" s="167" t="s">
        <v>28</v>
      </c>
      <c r="E17" s="168"/>
      <c r="F17" s="168"/>
      <c r="G17" s="168"/>
      <c r="H17" s="168"/>
      <c r="I17" s="167" t="s">
        <v>25</v>
      </c>
      <c r="J17" s="158" t="str">
        <f>'Rekapitulace stavby'!AN13</f>
        <v>Vyplň údaj</v>
      </c>
      <c r="K17" s="168"/>
      <c r="L17" s="170"/>
      <c r="S17" s="168"/>
      <c r="T17" s="168"/>
      <c r="U17" s="168"/>
      <c r="V17" s="168"/>
      <c r="W17" s="168"/>
      <c r="X17" s="168"/>
      <c r="Y17" s="168"/>
      <c r="Z17" s="168"/>
      <c r="AA17" s="168"/>
      <c r="AB17" s="168"/>
      <c r="AC17" s="168"/>
      <c r="AD17" s="168"/>
      <c r="AE17" s="168"/>
    </row>
    <row r="18" spans="1:31" s="171" customFormat="1" ht="18" customHeight="1">
      <c r="A18" s="168"/>
      <c r="B18" s="169"/>
      <c r="C18" s="168"/>
      <c r="D18" s="168"/>
      <c r="E18" s="351" t="str">
        <f>'Rekapitulace stavby'!E14</f>
        <v>Vyplň údaj</v>
      </c>
      <c r="F18" s="352"/>
      <c r="G18" s="352"/>
      <c r="H18" s="352"/>
      <c r="I18" s="167" t="s">
        <v>27</v>
      </c>
      <c r="J18" s="158" t="str">
        <f>'Rekapitulace stavby'!AN14</f>
        <v>Vyplň údaj</v>
      </c>
      <c r="K18" s="168"/>
      <c r="L18" s="170"/>
      <c r="S18" s="168"/>
      <c r="T18" s="168"/>
      <c r="U18" s="168"/>
      <c r="V18" s="168"/>
      <c r="W18" s="168"/>
      <c r="X18" s="168"/>
      <c r="Y18" s="168"/>
      <c r="Z18" s="168"/>
      <c r="AA18" s="168"/>
      <c r="AB18" s="168"/>
      <c r="AC18" s="168"/>
      <c r="AD18" s="168"/>
      <c r="AE18" s="168"/>
    </row>
    <row r="19" spans="1:31" s="171" customFormat="1" ht="6.9" customHeight="1">
      <c r="A19" s="168"/>
      <c r="B19" s="169"/>
      <c r="C19" s="168"/>
      <c r="D19" s="168"/>
      <c r="E19" s="168"/>
      <c r="F19" s="168"/>
      <c r="G19" s="168"/>
      <c r="H19" s="168"/>
      <c r="I19" s="168"/>
      <c r="J19" s="168"/>
      <c r="K19" s="168"/>
      <c r="L19" s="170"/>
      <c r="S19" s="168"/>
      <c r="T19" s="168"/>
      <c r="U19" s="168"/>
      <c r="V19" s="168"/>
      <c r="W19" s="168"/>
      <c r="X19" s="168"/>
      <c r="Y19" s="168"/>
      <c r="Z19" s="168"/>
      <c r="AA19" s="168"/>
      <c r="AB19" s="168"/>
      <c r="AC19" s="168"/>
      <c r="AD19" s="168"/>
      <c r="AE19" s="168"/>
    </row>
    <row r="20" spans="1:31" s="171" customFormat="1" ht="12" customHeight="1">
      <c r="A20" s="168"/>
      <c r="B20" s="169"/>
      <c r="C20" s="168"/>
      <c r="D20" s="167" t="s">
        <v>30</v>
      </c>
      <c r="E20" s="168"/>
      <c r="F20" s="168"/>
      <c r="G20" s="168"/>
      <c r="H20" s="168"/>
      <c r="I20" s="167" t="s">
        <v>25</v>
      </c>
      <c r="J20" s="172" t="s">
        <v>3</v>
      </c>
      <c r="K20" s="168"/>
      <c r="L20" s="170"/>
      <c r="S20" s="168"/>
      <c r="T20" s="168"/>
      <c r="U20" s="168"/>
      <c r="V20" s="168"/>
      <c r="W20" s="168"/>
      <c r="X20" s="168"/>
      <c r="Y20" s="168"/>
      <c r="Z20" s="168"/>
      <c r="AA20" s="168"/>
      <c r="AB20" s="168"/>
      <c r="AC20" s="168"/>
      <c r="AD20" s="168"/>
      <c r="AE20" s="168"/>
    </row>
    <row r="21" spans="1:31" s="171" customFormat="1" ht="18" customHeight="1">
      <c r="A21" s="168"/>
      <c r="B21" s="169"/>
      <c r="C21" s="168"/>
      <c r="D21" s="168"/>
      <c r="E21" s="172" t="s">
        <v>31</v>
      </c>
      <c r="F21" s="168"/>
      <c r="G21" s="168"/>
      <c r="H21" s="168"/>
      <c r="I21" s="167" t="s">
        <v>27</v>
      </c>
      <c r="J21" s="172" t="s">
        <v>3</v>
      </c>
      <c r="K21" s="168"/>
      <c r="L21" s="170"/>
      <c r="S21" s="168"/>
      <c r="T21" s="168"/>
      <c r="U21" s="168"/>
      <c r="V21" s="168"/>
      <c r="W21" s="168"/>
      <c r="X21" s="168"/>
      <c r="Y21" s="168"/>
      <c r="Z21" s="168"/>
      <c r="AA21" s="168"/>
      <c r="AB21" s="168"/>
      <c r="AC21" s="168"/>
      <c r="AD21" s="168"/>
      <c r="AE21" s="168"/>
    </row>
    <row r="22" spans="1:31" s="171" customFormat="1" ht="6.9" customHeight="1">
      <c r="A22" s="168"/>
      <c r="B22" s="169"/>
      <c r="C22" s="168"/>
      <c r="D22" s="168"/>
      <c r="E22" s="168"/>
      <c r="F22" s="168"/>
      <c r="G22" s="168"/>
      <c r="H22" s="168"/>
      <c r="I22" s="168"/>
      <c r="J22" s="168"/>
      <c r="K22" s="168"/>
      <c r="L22" s="170"/>
      <c r="S22" s="168"/>
      <c r="T22" s="168"/>
      <c r="U22" s="168"/>
      <c r="V22" s="168"/>
      <c r="W22" s="168"/>
      <c r="X22" s="168"/>
      <c r="Y22" s="168"/>
      <c r="Z22" s="168"/>
      <c r="AA22" s="168"/>
      <c r="AB22" s="168"/>
      <c r="AC22" s="168"/>
      <c r="AD22" s="168"/>
      <c r="AE22" s="168"/>
    </row>
    <row r="23" spans="1:31" s="171" customFormat="1" ht="12" customHeight="1">
      <c r="A23" s="168"/>
      <c r="B23" s="169"/>
      <c r="C23" s="168"/>
      <c r="D23" s="167" t="s">
        <v>33</v>
      </c>
      <c r="E23" s="168"/>
      <c r="F23" s="168"/>
      <c r="G23" s="168"/>
      <c r="H23" s="168"/>
      <c r="I23" s="167" t="s">
        <v>25</v>
      </c>
      <c r="J23" s="172" t="s">
        <v>3</v>
      </c>
      <c r="K23" s="168"/>
      <c r="L23" s="170"/>
      <c r="S23" s="168"/>
      <c r="T23" s="168"/>
      <c r="U23" s="168"/>
      <c r="V23" s="168"/>
      <c r="W23" s="168"/>
      <c r="X23" s="168"/>
      <c r="Y23" s="168"/>
      <c r="Z23" s="168"/>
      <c r="AA23" s="168"/>
      <c r="AB23" s="168"/>
      <c r="AC23" s="168"/>
      <c r="AD23" s="168"/>
      <c r="AE23" s="168"/>
    </row>
    <row r="24" spans="1:31" s="171" customFormat="1" ht="18" customHeight="1">
      <c r="A24" s="168"/>
      <c r="B24" s="169"/>
      <c r="C24" s="168"/>
      <c r="D24" s="168"/>
      <c r="E24" s="172"/>
      <c r="F24" s="168"/>
      <c r="G24" s="168"/>
      <c r="H24" s="168"/>
      <c r="I24" s="167" t="s">
        <v>27</v>
      </c>
      <c r="J24" s="172" t="s">
        <v>3</v>
      </c>
      <c r="K24" s="168"/>
      <c r="L24" s="170"/>
      <c r="S24" s="168"/>
      <c r="T24" s="168"/>
      <c r="U24" s="168"/>
      <c r="V24" s="168"/>
      <c r="W24" s="168"/>
      <c r="X24" s="168"/>
      <c r="Y24" s="168"/>
      <c r="Z24" s="168"/>
      <c r="AA24" s="168"/>
      <c r="AB24" s="168"/>
      <c r="AC24" s="168"/>
      <c r="AD24" s="168"/>
      <c r="AE24" s="168"/>
    </row>
    <row r="25" spans="1:31" s="171" customFormat="1" ht="6.9" customHeight="1">
      <c r="A25" s="168"/>
      <c r="B25" s="169"/>
      <c r="C25" s="168"/>
      <c r="D25" s="168"/>
      <c r="E25" s="168"/>
      <c r="F25" s="168"/>
      <c r="G25" s="168"/>
      <c r="H25" s="168"/>
      <c r="I25" s="168"/>
      <c r="J25" s="168"/>
      <c r="K25" s="168"/>
      <c r="L25" s="170"/>
      <c r="S25" s="168"/>
      <c r="T25" s="168"/>
      <c r="U25" s="168"/>
      <c r="V25" s="168"/>
      <c r="W25" s="168"/>
      <c r="X25" s="168"/>
      <c r="Y25" s="168"/>
      <c r="Z25" s="168"/>
      <c r="AA25" s="168"/>
      <c r="AB25" s="168"/>
      <c r="AC25" s="168"/>
      <c r="AD25" s="168"/>
      <c r="AE25" s="168"/>
    </row>
    <row r="26" spans="1:31" s="171" customFormat="1" ht="12" customHeight="1">
      <c r="A26" s="168"/>
      <c r="B26" s="169"/>
      <c r="C26" s="168"/>
      <c r="D26" s="167" t="s">
        <v>34</v>
      </c>
      <c r="E26" s="168"/>
      <c r="F26" s="168"/>
      <c r="G26" s="168"/>
      <c r="H26" s="168"/>
      <c r="I26" s="168"/>
      <c r="J26" s="168"/>
      <c r="K26" s="168"/>
      <c r="L26" s="170"/>
      <c r="S26" s="168"/>
      <c r="T26" s="168"/>
      <c r="U26" s="168"/>
      <c r="V26" s="168"/>
      <c r="W26" s="168"/>
      <c r="X26" s="168"/>
      <c r="Y26" s="168"/>
      <c r="Z26" s="168"/>
      <c r="AA26" s="168"/>
      <c r="AB26" s="168"/>
      <c r="AC26" s="168"/>
      <c r="AD26" s="168"/>
      <c r="AE26" s="168"/>
    </row>
    <row r="27" spans="1:31" s="177" customFormat="1" ht="16.5" customHeight="1">
      <c r="A27" s="174"/>
      <c r="B27" s="175"/>
      <c r="C27" s="174"/>
      <c r="D27" s="174"/>
      <c r="E27" s="353" t="s">
        <v>3</v>
      </c>
      <c r="F27" s="353"/>
      <c r="G27" s="353"/>
      <c r="H27" s="353"/>
      <c r="I27" s="174"/>
      <c r="J27" s="174"/>
      <c r="K27" s="174"/>
      <c r="L27" s="176"/>
      <c r="S27" s="174"/>
      <c r="T27" s="174"/>
      <c r="U27" s="174"/>
      <c r="V27" s="174"/>
      <c r="W27" s="174"/>
      <c r="X27" s="174"/>
      <c r="Y27" s="174"/>
      <c r="Z27" s="174"/>
      <c r="AA27" s="174"/>
      <c r="AB27" s="174"/>
      <c r="AC27" s="174"/>
      <c r="AD27" s="174"/>
      <c r="AE27" s="174"/>
    </row>
    <row r="28" spans="1:31" s="171" customFormat="1" ht="6.9" customHeight="1">
      <c r="A28" s="168"/>
      <c r="B28" s="169"/>
      <c r="C28" s="168"/>
      <c r="D28" s="168"/>
      <c r="E28" s="168"/>
      <c r="F28" s="168"/>
      <c r="G28" s="168"/>
      <c r="H28" s="168"/>
      <c r="I28" s="168"/>
      <c r="J28" s="168"/>
      <c r="K28" s="168"/>
      <c r="L28" s="170"/>
      <c r="S28" s="168"/>
      <c r="T28" s="168"/>
      <c r="U28" s="168"/>
      <c r="V28" s="168"/>
      <c r="W28" s="168"/>
      <c r="X28" s="168"/>
      <c r="Y28" s="168"/>
      <c r="Z28" s="168"/>
      <c r="AA28" s="168"/>
      <c r="AB28" s="168"/>
      <c r="AC28" s="168"/>
      <c r="AD28" s="168"/>
      <c r="AE28" s="168"/>
    </row>
    <row r="29" spans="1:31" s="171" customFormat="1" ht="6.9" customHeight="1">
      <c r="A29" s="168"/>
      <c r="B29" s="169"/>
      <c r="C29" s="168"/>
      <c r="D29" s="178"/>
      <c r="E29" s="178"/>
      <c r="F29" s="178"/>
      <c r="G29" s="178"/>
      <c r="H29" s="178"/>
      <c r="I29" s="178"/>
      <c r="J29" s="178"/>
      <c r="K29" s="178"/>
      <c r="L29" s="170"/>
      <c r="S29" s="168"/>
      <c r="T29" s="168"/>
      <c r="U29" s="168"/>
      <c r="V29" s="168"/>
      <c r="W29" s="168"/>
      <c r="X29" s="168"/>
      <c r="Y29" s="168"/>
      <c r="Z29" s="168"/>
      <c r="AA29" s="168"/>
      <c r="AB29" s="168"/>
      <c r="AC29" s="168"/>
      <c r="AD29" s="168"/>
      <c r="AE29" s="168"/>
    </row>
    <row r="30" spans="1:31" s="171" customFormat="1" ht="25.35" customHeight="1">
      <c r="A30" s="168"/>
      <c r="B30" s="169"/>
      <c r="C30" s="168"/>
      <c r="D30" s="179" t="s">
        <v>36</v>
      </c>
      <c r="E30" s="168"/>
      <c r="F30" s="168"/>
      <c r="G30" s="168"/>
      <c r="H30" s="168"/>
      <c r="I30" s="168"/>
      <c r="J30" s="180">
        <f>ROUND(J101, 2)</f>
        <v>0</v>
      </c>
      <c r="K30" s="168"/>
      <c r="L30" s="170"/>
      <c r="S30" s="168"/>
      <c r="T30" s="168"/>
      <c r="U30" s="168"/>
      <c r="V30" s="168"/>
      <c r="W30" s="168"/>
      <c r="X30" s="168"/>
      <c r="Y30" s="168"/>
      <c r="Z30" s="168"/>
      <c r="AA30" s="168"/>
      <c r="AB30" s="168"/>
      <c r="AC30" s="168"/>
      <c r="AD30" s="168"/>
      <c r="AE30" s="168"/>
    </row>
    <row r="31" spans="1:31" s="171" customFormat="1" ht="6.9" customHeight="1">
      <c r="A31" s="168"/>
      <c r="B31" s="169"/>
      <c r="C31" s="168"/>
      <c r="D31" s="178"/>
      <c r="E31" s="178"/>
      <c r="F31" s="178"/>
      <c r="G31" s="178"/>
      <c r="H31" s="178"/>
      <c r="I31" s="178"/>
      <c r="J31" s="178"/>
      <c r="K31" s="178"/>
      <c r="L31" s="170"/>
      <c r="S31" s="168"/>
      <c r="T31" s="168"/>
      <c r="U31" s="168"/>
      <c r="V31" s="168"/>
      <c r="W31" s="168"/>
      <c r="X31" s="168"/>
      <c r="Y31" s="168"/>
      <c r="Z31" s="168"/>
      <c r="AA31" s="168"/>
      <c r="AB31" s="168"/>
      <c r="AC31" s="168"/>
      <c r="AD31" s="168"/>
      <c r="AE31" s="168"/>
    </row>
    <row r="32" spans="1:31" s="171" customFormat="1" ht="14.4" customHeight="1">
      <c r="A32" s="168"/>
      <c r="B32" s="169"/>
      <c r="C32" s="168"/>
      <c r="D32" s="168"/>
      <c r="E32" s="168"/>
      <c r="F32" s="181" t="s">
        <v>38</v>
      </c>
      <c r="G32" s="168"/>
      <c r="H32" s="168"/>
      <c r="I32" s="181" t="s">
        <v>37</v>
      </c>
      <c r="J32" s="181" t="s">
        <v>39</v>
      </c>
      <c r="K32" s="168"/>
      <c r="L32" s="170"/>
      <c r="S32" s="168"/>
      <c r="T32" s="168"/>
      <c r="U32" s="168"/>
      <c r="V32" s="168"/>
      <c r="W32" s="168"/>
      <c r="X32" s="168"/>
      <c r="Y32" s="168"/>
      <c r="Z32" s="168"/>
      <c r="AA32" s="168"/>
      <c r="AB32" s="168"/>
      <c r="AC32" s="168"/>
      <c r="AD32" s="168"/>
      <c r="AE32" s="168"/>
    </row>
    <row r="33" spans="1:31" s="171" customFormat="1" ht="14.4" customHeight="1">
      <c r="A33" s="168"/>
      <c r="B33" s="169"/>
      <c r="C33" s="168"/>
      <c r="D33" s="182" t="s">
        <v>40</v>
      </c>
      <c r="E33" s="167" t="s">
        <v>41</v>
      </c>
      <c r="F33" s="183">
        <f>ROUND((SUM(BE101:BE1146)),  2)</f>
        <v>0</v>
      </c>
      <c r="G33" s="168"/>
      <c r="H33" s="168"/>
      <c r="I33" s="184">
        <v>0.21</v>
      </c>
      <c r="J33" s="183">
        <f>ROUND(((SUM(BE101:BE1146))*I33),  2)</f>
        <v>0</v>
      </c>
      <c r="K33" s="168"/>
      <c r="L33" s="170"/>
      <c r="S33" s="168"/>
      <c r="T33" s="168"/>
      <c r="U33" s="168"/>
      <c r="V33" s="168"/>
      <c r="W33" s="168"/>
      <c r="X33" s="168"/>
      <c r="Y33" s="168"/>
      <c r="Z33" s="168"/>
      <c r="AA33" s="168"/>
      <c r="AB33" s="168"/>
      <c r="AC33" s="168"/>
      <c r="AD33" s="168"/>
      <c r="AE33" s="168"/>
    </row>
    <row r="34" spans="1:31" s="171" customFormat="1" ht="14.4" customHeight="1">
      <c r="A34" s="168"/>
      <c r="B34" s="169"/>
      <c r="C34" s="168"/>
      <c r="D34" s="168"/>
      <c r="E34" s="167" t="s">
        <v>42</v>
      </c>
      <c r="F34" s="183">
        <f>ROUND((SUM(BF101:BF1146)),  2)</f>
        <v>0</v>
      </c>
      <c r="G34" s="168"/>
      <c r="H34" s="168"/>
      <c r="I34" s="184">
        <v>0.15</v>
      </c>
      <c r="J34" s="183">
        <f>ROUND(((SUM(BF101:BF1146))*I34),  2)</f>
        <v>0</v>
      </c>
      <c r="K34" s="168"/>
      <c r="L34" s="170"/>
      <c r="S34" s="168"/>
      <c r="T34" s="168"/>
      <c r="U34" s="168"/>
      <c r="V34" s="168"/>
      <c r="W34" s="168"/>
      <c r="X34" s="168"/>
      <c r="Y34" s="168"/>
      <c r="Z34" s="168"/>
      <c r="AA34" s="168"/>
      <c r="AB34" s="168"/>
      <c r="AC34" s="168"/>
      <c r="AD34" s="168"/>
      <c r="AE34" s="168"/>
    </row>
    <row r="35" spans="1:31" s="171" customFormat="1" ht="14.4" hidden="1" customHeight="1">
      <c r="A35" s="168"/>
      <c r="B35" s="169"/>
      <c r="C35" s="168"/>
      <c r="D35" s="168"/>
      <c r="E35" s="167" t="s">
        <v>43</v>
      </c>
      <c r="F35" s="183">
        <f>ROUND((SUM(BG101:BG1146)),  2)</f>
        <v>0</v>
      </c>
      <c r="G35" s="168"/>
      <c r="H35" s="168"/>
      <c r="I35" s="184">
        <v>0.21</v>
      </c>
      <c r="J35" s="183">
        <f>0</f>
        <v>0</v>
      </c>
      <c r="K35" s="168"/>
      <c r="L35" s="170"/>
      <c r="S35" s="168"/>
      <c r="T35" s="168"/>
      <c r="U35" s="168"/>
      <c r="V35" s="168"/>
      <c r="W35" s="168"/>
      <c r="X35" s="168"/>
      <c r="Y35" s="168"/>
      <c r="Z35" s="168"/>
      <c r="AA35" s="168"/>
      <c r="AB35" s="168"/>
      <c r="AC35" s="168"/>
      <c r="AD35" s="168"/>
      <c r="AE35" s="168"/>
    </row>
    <row r="36" spans="1:31" s="171" customFormat="1" ht="14.4" hidden="1" customHeight="1">
      <c r="A36" s="168"/>
      <c r="B36" s="169"/>
      <c r="C36" s="168"/>
      <c r="D36" s="168"/>
      <c r="E36" s="167" t="s">
        <v>44</v>
      </c>
      <c r="F36" s="183">
        <f>ROUND((SUM(BH101:BH1146)),  2)</f>
        <v>0</v>
      </c>
      <c r="G36" s="168"/>
      <c r="H36" s="168"/>
      <c r="I36" s="184">
        <v>0.15</v>
      </c>
      <c r="J36" s="183">
        <f>0</f>
        <v>0</v>
      </c>
      <c r="K36" s="168"/>
      <c r="L36" s="170"/>
      <c r="S36" s="168"/>
      <c r="T36" s="168"/>
      <c r="U36" s="168"/>
      <c r="V36" s="168"/>
      <c r="W36" s="168"/>
      <c r="X36" s="168"/>
      <c r="Y36" s="168"/>
      <c r="Z36" s="168"/>
      <c r="AA36" s="168"/>
      <c r="AB36" s="168"/>
      <c r="AC36" s="168"/>
      <c r="AD36" s="168"/>
      <c r="AE36" s="168"/>
    </row>
    <row r="37" spans="1:31" s="171" customFormat="1" ht="14.4" hidden="1" customHeight="1">
      <c r="A37" s="168"/>
      <c r="B37" s="169"/>
      <c r="C37" s="168"/>
      <c r="D37" s="168"/>
      <c r="E37" s="167" t="s">
        <v>45</v>
      </c>
      <c r="F37" s="183">
        <f>ROUND((SUM(BI101:BI1146)),  2)</f>
        <v>0</v>
      </c>
      <c r="G37" s="168"/>
      <c r="H37" s="168"/>
      <c r="I37" s="184">
        <v>0</v>
      </c>
      <c r="J37" s="183">
        <f>0</f>
        <v>0</v>
      </c>
      <c r="K37" s="168"/>
      <c r="L37" s="170"/>
      <c r="S37" s="168"/>
      <c r="T37" s="168"/>
      <c r="U37" s="168"/>
      <c r="V37" s="168"/>
      <c r="W37" s="168"/>
      <c r="X37" s="168"/>
      <c r="Y37" s="168"/>
      <c r="Z37" s="168"/>
      <c r="AA37" s="168"/>
      <c r="AB37" s="168"/>
      <c r="AC37" s="168"/>
      <c r="AD37" s="168"/>
      <c r="AE37" s="168"/>
    </row>
    <row r="38" spans="1:31" s="171" customFormat="1" ht="6.9" customHeight="1">
      <c r="A38" s="168"/>
      <c r="B38" s="169"/>
      <c r="C38" s="168"/>
      <c r="D38" s="168"/>
      <c r="E38" s="168"/>
      <c r="F38" s="168"/>
      <c r="G38" s="168"/>
      <c r="H38" s="168"/>
      <c r="I38" s="168"/>
      <c r="J38" s="168"/>
      <c r="K38" s="168"/>
      <c r="L38" s="170"/>
      <c r="S38" s="168"/>
      <c r="T38" s="168"/>
      <c r="U38" s="168"/>
      <c r="V38" s="168"/>
      <c r="W38" s="168"/>
      <c r="X38" s="168"/>
      <c r="Y38" s="168"/>
      <c r="Z38" s="168"/>
      <c r="AA38" s="168"/>
      <c r="AB38" s="168"/>
      <c r="AC38" s="168"/>
      <c r="AD38" s="168"/>
      <c r="AE38" s="168"/>
    </row>
    <row r="39" spans="1:31" s="171" customFormat="1" ht="25.35" customHeight="1">
      <c r="A39" s="168"/>
      <c r="B39" s="169"/>
      <c r="C39" s="185"/>
      <c r="D39" s="186" t="s">
        <v>46</v>
      </c>
      <c r="E39" s="187"/>
      <c r="F39" s="187"/>
      <c r="G39" s="188" t="s">
        <v>47</v>
      </c>
      <c r="H39" s="189" t="s">
        <v>48</v>
      </c>
      <c r="I39" s="187"/>
      <c r="J39" s="190">
        <f>SUM(J30:J37)</f>
        <v>0</v>
      </c>
      <c r="K39" s="191"/>
      <c r="L39" s="170"/>
      <c r="S39" s="168"/>
      <c r="T39" s="168"/>
      <c r="U39" s="168"/>
      <c r="V39" s="168"/>
      <c r="W39" s="168"/>
      <c r="X39" s="168"/>
      <c r="Y39" s="168"/>
      <c r="Z39" s="168"/>
      <c r="AA39" s="168"/>
      <c r="AB39" s="168"/>
      <c r="AC39" s="168"/>
      <c r="AD39" s="168"/>
      <c r="AE39" s="168"/>
    </row>
    <row r="40" spans="1:31" s="171" customFormat="1" ht="14.4" customHeight="1">
      <c r="A40" s="168"/>
      <c r="B40" s="192"/>
      <c r="C40" s="193"/>
      <c r="D40" s="193"/>
      <c r="E40" s="193"/>
      <c r="F40" s="193"/>
      <c r="G40" s="193"/>
      <c r="H40" s="193"/>
      <c r="I40" s="193"/>
      <c r="J40" s="193"/>
      <c r="K40" s="193"/>
      <c r="L40" s="170"/>
      <c r="S40" s="168"/>
      <c r="T40" s="168"/>
      <c r="U40" s="168"/>
      <c r="V40" s="168"/>
      <c r="W40" s="168"/>
      <c r="X40" s="168"/>
      <c r="Y40" s="168"/>
      <c r="Z40" s="168"/>
      <c r="AA40" s="168"/>
      <c r="AB40" s="168"/>
      <c r="AC40" s="168"/>
      <c r="AD40" s="168"/>
      <c r="AE40" s="168"/>
    </row>
    <row r="44" spans="1:31" s="171" customFormat="1" ht="6.9" customHeight="1">
      <c r="A44" s="168"/>
      <c r="B44" s="194"/>
      <c r="C44" s="195"/>
      <c r="D44" s="195"/>
      <c r="E44" s="195"/>
      <c r="F44" s="195"/>
      <c r="G44" s="195"/>
      <c r="H44" s="195"/>
      <c r="I44" s="195"/>
      <c r="J44" s="195"/>
      <c r="K44" s="195"/>
      <c r="L44" s="170"/>
      <c r="S44" s="168"/>
      <c r="T44" s="168"/>
      <c r="U44" s="168"/>
      <c r="V44" s="168"/>
      <c r="W44" s="168"/>
      <c r="X44" s="168"/>
      <c r="Y44" s="168"/>
      <c r="Z44" s="168"/>
      <c r="AA44" s="168"/>
      <c r="AB44" s="168"/>
      <c r="AC44" s="168"/>
      <c r="AD44" s="168"/>
      <c r="AE44" s="168"/>
    </row>
    <row r="45" spans="1:31" s="171" customFormat="1" ht="24.9" customHeight="1">
      <c r="A45" s="168"/>
      <c r="B45" s="169"/>
      <c r="C45" s="165" t="s">
        <v>96</v>
      </c>
      <c r="D45" s="168"/>
      <c r="E45" s="168"/>
      <c r="F45" s="168"/>
      <c r="G45" s="168"/>
      <c r="H45" s="168"/>
      <c r="I45" s="168"/>
      <c r="J45" s="168"/>
      <c r="K45" s="168"/>
      <c r="L45" s="170"/>
      <c r="S45" s="168"/>
      <c r="T45" s="168"/>
      <c r="U45" s="168"/>
      <c r="V45" s="168"/>
      <c r="W45" s="168"/>
      <c r="X45" s="168"/>
      <c r="Y45" s="168"/>
      <c r="Z45" s="168"/>
      <c r="AA45" s="168"/>
      <c r="AB45" s="168"/>
      <c r="AC45" s="168"/>
      <c r="AD45" s="168"/>
      <c r="AE45" s="168"/>
    </row>
    <row r="46" spans="1:31" s="171" customFormat="1" ht="6.9" customHeight="1">
      <c r="A46" s="168"/>
      <c r="B46" s="169"/>
      <c r="C46" s="168"/>
      <c r="D46" s="168"/>
      <c r="E46" s="168"/>
      <c r="F46" s="168"/>
      <c r="G46" s="168"/>
      <c r="H46" s="168"/>
      <c r="I46" s="168"/>
      <c r="J46" s="168"/>
      <c r="K46" s="168"/>
      <c r="L46" s="170"/>
      <c r="S46" s="168"/>
      <c r="T46" s="168"/>
      <c r="U46" s="168"/>
      <c r="V46" s="168"/>
      <c r="W46" s="168"/>
      <c r="X46" s="168"/>
      <c r="Y46" s="168"/>
      <c r="Z46" s="168"/>
      <c r="AA46" s="168"/>
      <c r="AB46" s="168"/>
      <c r="AC46" s="168"/>
      <c r="AD46" s="168"/>
      <c r="AE46" s="168"/>
    </row>
    <row r="47" spans="1:31" s="171" customFormat="1" ht="12" customHeight="1">
      <c r="A47" s="168"/>
      <c r="B47" s="169"/>
      <c r="C47" s="167" t="s">
        <v>17</v>
      </c>
      <c r="D47" s="168"/>
      <c r="E47" s="168"/>
      <c r="F47" s="168"/>
      <c r="G47" s="168"/>
      <c r="H47" s="168"/>
      <c r="I47" s="168"/>
      <c r="J47" s="168"/>
      <c r="K47" s="168"/>
      <c r="L47" s="170"/>
      <c r="S47" s="168"/>
      <c r="T47" s="168"/>
      <c r="U47" s="168"/>
      <c r="V47" s="168"/>
      <c r="W47" s="168"/>
      <c r="X47" s="168"/>
      <c r="Y47" s="168"/>
      <c r="Z47" s="168"/>
      <c r="AA47" s="168"/>
      <c r="AB47" s="168"/>
      <c r="AC47" s="168"/>
      <c r="AD47" s="168"/>
      <c r="AE47" s="168"/>
    </row>
    <row r="48" spans="1:31" s="171" customFormat="1" ht="16.5" customHeight="1">
      <c r="A48" s="168"/>
      <c r="B48" s="169"/>
      <c r="C48" s="168"/>
      <c r="D48" s="168"/>
      <c r="E48" s="347" t="str">
        <f>E7</f>
        <v>BROUMOV - ONN Broumov-snížení energetické náročnosti (2019)</v>
      </c>
      <c r="F48" s="348"/>
      <c r="G48" s="348"/>
      <c r="H48" s="348"/>
      <c r="I48" s="168"/>
      <c r="J48" s="168"/>
      <c r="K48" s="168"/>
      <c r="L48" s="170"/>
      <c r="S48" s="168"/>
      <c r="T48" s="168"/>
      <c r="U48" s="168"/>
      <c r="V48" s="168"/>
      <c r="W48" s="168"/>
      <c r="X48" s="168"/>
      <c r="Y48" s="168"/>
      <c r="Z48" s="168"/>
      <c r="AA48" s="168"/>
      <c r="AB48" s="168"/>
      <c r="AC48" s="168"/>
      <c r="AD48" s="168"/>
      <c r="AE48" s="168"/>
    </row>
    <row r="49" spans="1:47" s="171" customFormat="1" ht="12" customHeight="1">
      <c r="A49" s="168"/>
      <c r="B49" s="169"/>
      <c r="C49" s="167" t="s">
        <v>94</v>
      </c>
      <c r="D49" s="168"/>
      <c r="E49" s="168"/>
      <c r="F49" s="168"/>
      <c r="G49" s="168"/>
      <c r="H49" s="168"/>
      <c r="I49" s="168"/>
      <c r="J49" s="168"/>
      <c r="K49" s="168"/>
      <c r="L49" s="170"/>
      <c r="S49" s="168"/>
      <c r="T49" s="168"/>
      <c r="U49" s="168"/>
      <c r="V49" s="168"/>
      <c r="W49" s="168"/>
      <c r="X49" s="168"/>
      <c r="Y49" s="168"/>
      <c r="Z49" s="168"/>
      <c r="AA49" s="168"/>
      <c r="AB49" s="168"/>
      <c r="AC49" s="168"/>
      <c r="AD49" s="168"/>
      <c r="AE49" s="168"/>
    </row>
    <row r="50" spans="1:47" s="171" customFormat="1" ht="16.5" customHeight="1">
      <c r="A50" s="168"/>
      <c r="B50" s="169"/>
      <c r="C50" s="168"/>
      <c r="D50" s="168"/>
      <c r="E50" s="345" t="str">
        <f>E9</f>
        <v>01 - ONN BROUMOV-SNÍŽENÍ ENERGETICKÉ NÁROČNOSTI</v>
      </c>
      <c r="F50" s="346"/>
      <c r="G50" s="346"/>
      <c r="H50" s="346"/>
      <c r="I50" s="168"/>
      <c r="J50" s="168"/>
      <c r="K50" s="168"/>
      <c r="L50" s="170"/>
      <c r="S50" s="168"/>
      <c r="T50" s="168"/>
      <c r="U50" s="168"/>
      <c r="V50" s="168"/>
      <c r="W50" s="168"/>
      <c r="X50" s="168"/>
      <c r="Y50" s="168"/>
      <c r="Z50" s="168"/>
      <c r="AA50" s="168"/>
      <c r="AB50" s="168"/>
      <c r="AC50" s="168"/>
      <c r="AD50" s="168"/>
      <c r="AE50" s="168"/>
    </row>
    <row r="51" spans="1:47" s="171" customFormat="1" ht="6.9" customHeight="1">
      <c r="A51" s="168"/>
      <c r="B51" s="169"/>
      <c r="C51" s="168"/>
      <c r="D51" s="168"/>
      <c r="E51" s="168"/>
      <c r="F51" s="168"/>
      <c r="G51" s="168"/>
      <c r="H51" s="168"/>
      <c r="I51" s="168"/>
      <c r="J51" s="168"/>
      <c r="K51" s="168"/>
      <c r="L51" s="170"/>
      <c r="S51" s="168"/>
      <c r="T51" s="168"/>
      <c r="U51" s="168"/>
      <c r="V51" s="168"/>
      <c r="W51" s="168"/>
      <c r="X51" s="168"/>
      <c r="Y51" s="168"/>
      <c r="Z51" s="168"/>
      <c r="AA51" s="168"/>
      <c r="AB51" s="168"/>
      <c r="AC51" s="168"/>
      <c r="AD51" s="168"/>
      <c r="AE51" s="168"/>
    </row>
    <row r="52" spans="1:47" s="171" customFormat="1" ht="12" customHeight="1">
      <c r="A52" s="168"/>
      <c r="B52" s="169"/>
      <c r="C52" s="167" t="s">
        <v>20</v>
      </c>
      <c r="D52" s="168"/>
      <c r="E52" s="168"/>
      <c r="F52" s="172" t="str">
        <f>F12</f>
        <v xml:space="preserve"> </v>
      </c>
      <c r="G52" s="168"/>
      <c r="H52" s="168"/>
      <c r="I52" s="167" t="s">
        <v>22</v>
      </c>
      <c r="J52" s="173" t="str">
        <f>IF(J12="","",J12)</f>
        <v>1. 12. 2019</v>
      </c>
      <c r="K52" s="168"/>
      <c r="L52" s="170"/>
      <c r="S52" s="168"/>
      <c r="T52" s="168"/>
      <c r="U52" s="168"/>
      <c r="V52" s="168"/>
      <c r="W52" s="168"/>
      <c r="X52" s="168"/>
      <c r="Y52" s="168"/>
      <c r="Z52" s="168"/>
      <c r="AA52" s="168"/>
      <c r="AB52" s="168"/>
      <c r="AC52" s="168"/>
      <c r="AD52" s="168"/>
      <c r="AE52" s="168"/>
    </row>
    <row r="53" spans="1:47" s="171" customFormat="1" ht="6.9" customHeight="1">
      <c r="A53" s="168"/>
      <c r="B53" s="169"/>
      <c r="C53" s="168"/>
      <c r="D53" s="168"/>
      <c r="E53" s="168"/>
      <c r="F53" s="168"/>
      <c r="G53" s="168"/>
      <c r="H53" s="168"/>
      <c r="I53" s="168"/>
      <c r="J53" s="168"/>
      <c r="K53" s="168"/>
      <c r="L53" s="170"/>
      <c r="S53" s="168"/>
      <c r="T53" s="168"/>
      <c r="U53" s="168"/>
      <c r="V53" s="168"/>
      <c r="W53" s="168"/>
      <c r="X53" s="168"/>
      <c r="Y53" s="168"/>
      <c r="Z53" s="168"/>
      <c r="AA53" s="168"/>
      <c r="AB53" s="168"/>
      <c r="AC53" s="168"/>
      <c r="AD53" s="168"/>
      <c r="AE53" s="168"/>
    </row>
    <row r="54" spans="1:47" s="171" customFormat="1" ht="15.15" customHeight="1">
      <c r="A54" s="168"/>
      <c r="B54" s="169"/>
      <c r="C54" s="167" t="s">
        <v>24</v>
      </c>
      <c r="D54" s="168"/>
      <c r="E54" s="168"/>
      <c r="F54" s="172" t="str">
        <f>E15</f>
        <v>KRÁLOVÉHRADECKÝ KRAJ</v>
      </c>
      <c r="G54" s="168"/>
      <c r="H54" s="168"/>
      <c r="I54" s="167" t="s">
        <v>30</v>
      </c>
      <c r="J54" s="196" t="str">
        <f>E21</f>
        <v>JIKA CZ</v>
      </c>
      <c r="K54" s="168"/>
      <c r="L54" s="170"/>
      <c r="S54" s="168"/>
      <c r="T54" s="168"/>
      <c r="U54" s="168"/>
      <c r="V54" s="168"/>
      <c r="W54" s="168"/>
      <c r="X54" s="168"/>
      <c r="Y54" s="168"/>
      <c r="Z54" s="168"/>
      <c r="AA54" s="168"/>
      <c r="AB54" s="168"/>
      <c r="AC54" s="168"/>
      <c r="AD54" s="168"/>
      <c r="AE54" s="168"/>
    </row>
    <row r="55" spans="1:47" s="171" customFormat="1" ht="27.9" customHeight="1">
      <c r="A55" s="168"/>
      <c r="B55" s="169"/>
      <c r="C55" s="167" t="s">
        <v>28</v>
      </c>
      <c r="D55" s="168"/>
      <c r="E55" s="168"/>
      <c r="F55" s="172" t="str">
        <f>IF(E18="","",E18)</f>
        <v>Vyplň údaj</v>
      </c>
      <c r="G55" s="168"/>
      <c r="H55" s="168"/>
      <c r="I55" s="167" t="s">
        <v>33</v>
      </c>
      <c r="J55" s="196">
        <f>E24</f>
        <v>0</v>
      </c>
      <c r="K55" s="168"/>
      <c r="L55" s="170"/>
      <c r="S55" s="168"/>
      <c r="T55" s="168"/>
      <c r="U55" s="168"/>
      <c r="V55" s="168"/>
      <c r="W55" s="168"/>
      <c r="X55" s="168"/>
      <c r="Y55" s="168"/>
      <c r="Z55" s="168"/>
      <c r="AA55" s="168"/>
      <c r="AB55" s="168"/>
      <c r="AC55" s="168"/>
      <c r="AD55" s="168"/>
      <c r="AE55" s="168"/>
    </row>
    <row r="56" spans="1:47" s="171" customFormat="1" ht="10.35" customHeight="1">
      <c r="A56" s="168"/>
      <c r="B56" s="169"/>
      <c r="C56" s="168"/>
      <c r="D56" s="168"/>
      <c r="E56" s="168"/>
      <c r="F56" s="168"/>
      <c r="G56" s="168"/>
      <c r="H56" s="168"/>
      <c r="I56" s="168"/>
      <c r="J56" s="168"/>
      <c r="K56" s="168"/>
      <c r="L56" s="170"/>
      <c r="S56" s="168"/>
      <c r="T56" s="168"/>
      <c r="U56" s="168"/>
      <c r="V56" s="168"/>
      <c r="W56" s="168"/>
      <c r="X56" s="168"/>
      <c r="Y56" s="168"/>
      <c r="Z56" s="168"/>
      <c r="AA56" s="168"/>
      <c r="AB56" s="168"/>
      <c r="AC56" s="168"/>
      <c r="AD56" s="168"/>
      <c r="AE56" s="168"/>
    </row>
    <row r="57" spans="1:47" s="171" customFormat="1" ht="29.25" customHeight="1">
      <c r="A57" s="168"/>
      <c r="B57" s="169"/>
      <c r="C57" s="197" t="s">
        <v>97</v>
      </c>
      <c r="D57" s="185"/>
      <c r="E57" s="185"/>
      <c r="F57" s="185"/>
      <c r="G57" s="185"/>
      <c r="H57" s="185"/>
      <c r="I57" s="185"/>
      <c r="J57" s="198" t="s">
        <v>98</v>
      </c>
      <c r="K57" s="185"/>
      <c r="L57" s="170"/>
      <c r="S57" s="168"/>
      <c r="T57" s="168"/>
      <c r="U57" s="168"/>
      <c r="V57" s="168"/>
      <c r="W57" s="168"/>
      <c r="X57" s="168"/>
      <c r="Y57" s="168"/>
      <c r="Z57" s="168"/>
      <c r="AA57" s="168"/>
      <c r="AB57" s="168"/>
      <c r="AC57" s="168"/>
      <c r="AD57" s="168"/>
      <c r="AE57" s="168"/>
    </row>
    <row r="58" spans="1:47" s="171" customFormat="1" ht="10.35" customHeight="1">
      <c r="A58" s="168"/>
      <c r="B58" s="169"/>
      <c r="C58" s="168"/>
      <c r="D58" s="168"/>
      <c r="E58" s="168"/>
      <c r="F58" s="168"/>
      <c r="G58" s="168"/>
      <c r="H58" s="168"/>
      <c r="I58" s="168"/>
      <c r="J58" s="168"/>
      <c r="K58" s="168"/>
      <c r="L58" s="170"/>
      <c r="S58" s="168"/>
      <c r="T58" s="168"/>
      <c r="U58" s="168"/>
      <c r="V58" s="168"/>
      <c r="W58" s="168"/>
      <c r="X58" s="168"/>
      <c r="Y58" s="168"/>
      <c r="Z58" s="168"/>
      <c r="AA58" s="168"/>
      <c r="AB58" s="168"/>
      <c r="AC58" s="168"/>
      <c r="AD58" s="168"/>
      <c r="AE58" s="168"/>
    </row>
    <row r="59" spans="1:47" s="171" customFormat="1" ht="22.8" customHeight="1">
      <c r="A59" s="168"/>
      <c r="B59" s="169"/>
      <c r="C59" s="199" t="s">
        <v>68</v>
      </c>
      <c r="D59" s="168"/>
      <c r="E59" s="168"/>
      <c r="F59" s="168"/>
      <c r="G59" s="168"/>
      <c r="H59" s="168"/>
      <c r="I59" s="168"/>
      <c r="J59" s="180">
        <f>J101</f>
        <v>0</v>
      </c>
      <c r="K59" s="168"/>
      <c r="L59" s="170"/>
      <c r="S59" s="168"/>
      <c r="T59" s="168"/>
      <c r="U59" s="168"/>
      <c r="V59" s="168"/>
      <c r="W59" s="168"/>
      <c r="X59" s="168"/>
      <c r="Y59" s="168"/>
      <c r="Z59" s="168"/>
      <c r="AA59" s="168"/>
      <c r="AB59" s="168"/>
      <c r="AC59" s="168"/>
      <c r="AD59" s="168"/>
      <c r="AE59" s="168"/>
      <c r="AU59" s="160" t="s">
        <v>99</v>
      </c>
    </row>
    <row r="60" spans="1:47" s="200" customFormat="1" ht="24.9" customHeight="1">
      <c r="B60" s="201"/>
      <c r="D60" s="202" t="s">
        <v>100</v>
      </c>
      <c r="E60" s="203"/>
      <c r="F60" s="203"/>
      <c r="G60" s="203"/>
      <c r="H60" s="203"/>
      <c r="I60" s="203"/>
      <c r="J60" s="204">
        <f>J102</f>
        <v>0</v>
      </c>
      <c r="L60" s="201"/>
    </row>
    <row r="61" spans="1:47" s="205" customFormat="1" ht="19.95" customHeight="1">
      <c r="B61" s="206"/>
      <c r="D61" s="207" t="s">
        <v>101</v>
      </c>
      <c r="E61" s="208"/>
      <c r="F61" s="208"/>
      <c r="G61" s="208"/>
      <c r="H61" s="208"/>
      <c r="I61" s="208"/>
      <c r="J61" s="209">
        <f>J103</f>
        <v>0</v>
      </c>
      <c r="L61" s="206"/>
    </row>
    <row r="62" spans="1:47" s="205" customFormat="1" ht="19.95" customHeight="1">
      <c r="B62" s="206"/>
      <c r="D62" s="207" t="s">
        <v>102</v>
      </c>
      <c r="E62" s="208"/>
      <c r="F62" s="208"/>
      <c r="G62" s="208"/>
      <c r="H62" s="208"/>
      <c r="I62" s="208"/>
      <c r="J62" s="209">
        <f>J147</f>
        <v>0</v>
      </c>
      <c r="L62" s="206"/>
    </row>
    <row r="63" spans="1:47" s="205" customFormat="1" ht="19.95" customHeight="1">
      <c r="B63" s="206"/>
      <c r="D63" s="207" t="s">
        <v>103</v>
      </c>
      <c r="E63" s="208"/>
      <c r="F63" s="208"/>
      <c r="G63" s="208"/>
      <c r="H63" s="208"/>
      <c r="I63" s="208"/>
      <c r="J63" s="209">
        <f>J158</f>
        <v>0</v>
      </c>
      <c r="L63" s="206"/>
    </row>
    <row r="64" spans="1:47" s="205" customFormat="1" ht="19.95" customHeight="1">
      <c r="B64" s="206"/>
      <c r="D64" s="207" t="s">
        <v>104</v>
      </c>
      <c r="E64" s="208"/>
      <c r="F64" s="208"/>
      <c r="G64" s="208"/>
      <c r="H64" s="208"/>
      <c r="I64" s="208"/>
      <c r="J64" s="209">
        <f>J171</f>
        <v>0</v>
      </c>
      <c r="L64" s="206"/>
    </row>
    <row r="65" spans="2:12" s="205" customFormat="1" ht="19.95" customHeight="1">
      <c r="B65" s="206"/>
      <c r="D65" s="207" t="s">
        <v>105</v>
      </c>
      <c r="E65" s="208"/>
      <c r="F65" s="208"/>
      <c r="G65" s="208"/>
      <c r="H65" s="208"/>
      <c r="I65" s="208"/>
      <c r="J65" s="209">
        <f>J523</f>
        <v>0</v>
      </c>
      <c r="L65" s="206"/>
    </row>
    <row r="66" spans="2:12" s="205" customFormat="1" ht="19.95" customHeight="1">
      <c r="B66" s="206"/>
      <c r="D66" s="207" t="s">
        <v>106</v>
      </c>
      <c r="E66" s="208"/>
      <c r="F66" s="208"/>
      <c r="G66" s="208"/>
      <c r="H66" s="208"/>
      <c r="I66" s="208"/>
      <c r="J66" s="209">
        <f>J625</f>
        <v>0</v>
      </c>
      <c r="L66" s="206"/>
    </row>
    <row r="67" spans="2:12" s="205" customFormat="1" ht="19.95" customHeight="1">
      <c r="B67" s="206"/>
      <c r="D67" s="207" t="s">
        <v>107</v>
      </c>
      <c r="E67" s="208"/>
      <c r="F67" s="208"/>
      <c r="G67" s="208"/>
      <c r="H67" s="208"/>
      <c r="I67" s="208"/>
      <c r="J67" s="209">
        <f>J638</f>
        <v>0</v>
      </c>
      <c r="L67" s="206"/>
    </row>
    <row r="68" spans="2:12" s="200" customFormat="1" ht="24.9" customHeight="1">
      <c r="B68" s="201"/>
      <c r="D68" s="202" t="s">
        <v>108</v>
      </c>
      <c r="E68" s="203"/>
      <c r="F68" s="203"/>
      <c r="G68" s="203"/>
      <c r="H68" s="203"/>
      <c r="I68" s="203"/>
      <c r="J68" s="204">
        <f>J641</f>
        <v>0</v>
      </c>
      <c r="L68" s="201"/>
    </row>
    <row r="69" spans="2:12" s="205" customFormat="1" ht="19.95" customHeight="1">
      <c r="B69" s="206"/>
      <c r="D69" s="207" t="s">
        <v>109</v>
      </c>
      <c r="E69" s="208"/>
      <c r="F69" s="208"/>
      <c r="G69" s="208"/>
      <c r="H69" s="208"/>
      <c r="I69" s="208"/>
      <c r="J69" s="209">
        <f>J642</f>
        <v>0</v>
      </c>
      <c r="L69" s="206"/>
    </row>
    <row r="70" spans="2:12" s="205" customFormat="1" ht="19.95" customHeight="1">
      <c r="B70" s="206"/>
      <c r="D70" s="207" t="s">
        <v>110</v>
      </c>
      <c r="E70" s="208"/>
      <c r="F70" s="208"/>
      <c r="G70" s="208"/>
      <c r="H70" s="208"/>
      <c r="I70" s="208"/>
      <c r="J70" s="209">
        <f>J644</f>
        <v>0</v>
      </c>
      <c r="L70" s="206"/>
    </row>
    <row r="71" spans="2:12" s="205" customFormat="1" ht="19.95" customHeight="1">
      <c r="B71" s="206"/>
      <c r="D71" s="207" t="s">
        <v>111</v>
      </c>
      <c r="E71" s="208"/>
      <c r="F71" s="208"/>
      <c r="G71" s="208"/>
      <c r="H71" s="208"/>
      <c r="I71" s="208"/>
      <c r="J71" s="209">
        <f>J655</f>
        <v>0</v>
      </c>
      <c r="L71" s="206"/>
    </row>
    <row r="72" spans="2:12" s="205" customFormat="1" ht="19.95" customHeight="1">
      <c r="B72" s="206"/>
      <c r="D72" s="207" t="s">
        <v>112</v>
      </c>
      <c r="E72" s="208"/>
      <c r="F72" s="208"/>
      <c r="G72" s="208"/>
      <c r="H72" s="208"/>
      <c r="I72" s="208"/>
      <c r="J72" s="209">
        <f>J663</f>
        <v>0</v>
      </c>
      <c r="L72" s="206"/>
    </row>
    <row r="73" spans="2:12" s="205" customFormat="1" ht="19.95" customHeight="1">
      <c r="B73" s="206"/>
      <c r="D73" s="207" t="s">
        <v>113</v>
      </c>
      <c r="E73" s="208"/>
      <c r="F73" s="208"/>
      <c r="G73" s="208"/>
      <c r="H73" s="208"/>
      <c r="I73" s="208"/>
      <c r="J73" s="209">
        <f>J703</f>
        <v>0</v>
      </c>
      <c r="L73" s="206"/>
    </row>
    <row r="74" spans="2:12" s="205" customFormat="1" ht="19.95" customHeight="1">
      <c r="B74" s="206"/>
      <c r="D74" s="207" t="s">
        <v>114</v>
      </c>
      <c r="E74" s="208"/>
      <c r="F74" s="208"/>
      <c r="G74" s="208"/>
      <c r="H74" s="208"/>
      <c r="I74" s="208"/>
      <c r="J74" s="209">
        <f>J712</f>
        <v>0</v>
      </c>
      <c r="L74" s="206"/>
    </row>
    <row r="75" spans="2:12" s="205" customFormat="1" ht="19.95" customHeight="1">
      <c r="B75" s="206"/>
      <c r="D75" s="207" t="s">
        <v>115</v>
      </c>
      <c r="E75" s="208"/>
      <c r="F75" s="208"/>
      <c r="G75" s="208"/>
      <c r="H75" s="208"/>
      <c r="I75" s="208"/>
      <c r="J75" s="209">
        <f>J721</f>
        <v>0</v>
      </c>
      <c r="L75" s="206"/>
    </row>
    <row r="76" spans="2:12" s="205" customFormat="1" ht="19.95" customHeight="1">
      <c r="B76" s="206"/>
      <c r="D76" s="207" t="s">
        <v>116</v>
      </c>
      <c r="E76" s="208"/>
      <c r="F76" s="208"/>
      <c r="G76" s="208"/>
      <c r="H76" s="208"/>
      <c r="I76" s="208"/>
      <c r="J76" s="209">
        <f>J726</f>
        <v>0</v>
      </c>
      <c r="L76" s="206"/>
    </row>
    <row r="77" spans="2:12" s="205" customFormat="1" ht="19.95" customHeight="1">
      <c r="B77" s="206"/>
      <c r="D77" s="207" t="s">
        <v>117</v>
      </c>
      <c r="E77" s="208"/>
      <c r="F77" s="208"/>
      <c r="G77" s="208"/>
      <c r="H77" s="208"/>
      <c r="I77" s="208"/>
      <c r="J77" s="209">
        <f>J736</f>
        <v>0</v>
      </c>
      <c r="L77" s="206"/>
    </row>
    <row r="78" spans="2:12" s="205" customFormat="1" ht="19.95" customHeight="1">
      <c r="B78" s="206"/>
      <c r="D78" s="207" t="s">
        <v>118</v>
      </c>
      <c r="E78" s="208"/>
      <c r="F78" s="208"/>
      <c r="G78" s="208"/>
      <c r="H78" s="208"/>
      <c r="I78" s="208"/>
      <c r="J78" s="209">
        <f>J839</f>
        <v>0</v>
      </c>
      <c r="L78" s="206"/>
    </row>
    <row r="79" spans="2:12" s="205" customFormat="1" ht="19.95" customHeight="1">
      <c r="B79" s="206"/>
      <c r="D79" s="207" t="s">
        <v>119</v>
      </c>
      <c r="E79" s="208"/>
      <c r="F79" s="208"/>
      <c r="G79" s="208"/>
      <c r="H79" s="208"/>
      <c r="I79" s="208"/>
      <c r="J79" s="209">
        <f>J1073</f>
        <v>0</v>
      </c>
      <c r="L79" s="206"/>
    </row>
    <row r="80" spans="2:12" s="205" customFormat="1" ht="19.95" customHeight="1">
      <c r="B80" s="206"/>
      <c r="D80" s="207" t="s">
        <v>120</v>
      </c>
      <c r="E80" s="208"/>
      <c r="F80" s="208"/>
      <c r="G80" s="208"/>
      <c r="H80" s="208"/>
      <c r="I80" s="208"/>
      <c r="J80" s="209">
        <f>J1126</f>
        <v>0</v>
      </c>
      <c r="L80" s="206"/>
    </row>
    <row r="81" spans="1:31" s="200" customFormat="1" ht="24.9" customHeight="1">
      <c r="B81" s="201"/>
      <c r="D81" s="202" t="s">
        <v>121</v>
      </c>
      <c r="E81" s="203"/>
      <c r="F81" s="203"/>
      <c r="G81" s="203"/>
      <c r="H81" s="203"/>
      <c r="I81" s="203"/>
      <c r="J81" s="204">
        <f>J1129</f>
        <v>0</v>
      </c>
      <c r="L81" s="201"/>
    </row>
    <row r="82" spans="1:31" s="171" customFormat="1" ht="21.75" customHeight="1">
      <c r="A82" s="168"/>
      <c r="B82" s="169"/>
      <c r="C82" s="168"/>
      <c r="D82" s="168"/>
      <c r="E82" s="168"/>
      <c r="F82" s="168"/>
      <c r="G82" s="168"/>
      <c r="H82" s="168"/>
      <c r="I82" s="168"/>
      <c r="J82" s="168"/>
      <c r="K82" s="168"/>
      <c r="L82" s="170"/>
      <c r="S82" s="168"/>
      <c r="T82" s="168"/>
      <c r="U82" s="168"/>
      <c r="V82" s="168"/>
      <c r="W82" s="168"/>
      <c r="X82" s="168"/>
      <c r="Y82" s="168"/>
      <c r="Z82" s="168"/>
      <c r="AA82" s="168"/>
      <c r="AB82" s="168"/>
      <c r="AC82" s="168"/>
      <c r="AD82" s="168"/>
      <c r="AE82" s="168"/>
    </row>
    <row r="83" spans="1:31" s="171" customFormat="1" ht="6.9" customHeight="1">
      <c r="A83" s="168"/>
      <c r="B83" s="192"/>
      <c r="C83" s="193"/>
      <c r="D83" s="193"/>
      <c r="E83" s="193"/>
      <c r="F83" s="193"/>
      <c r="G83" s="193"/>
      <c r="H83" s="193"/>
      <c r="I83" s="193"/>
      <c r="J83" s="193"/>
      <c r="K83" s="193"/>
      <c r="L83" s="170"/>
      <c r="S83" s="168"/>
      <c r="T83" s="168"/>
      <c r="U83" s="168"/>
      <c r="V83" s="168"/>
      <c r="W83" s="168"/>
      <c r="X83" s="168"/>
      <c r="Y83" s="168"/>
      <c r="Z83" s="168"/>
      <c r="AA83" s="168"/>
      <c r="AB83" s="168"/>
      <c r="AC83" s="168"/>
      <c r="AD83" s="168"/>
      <c r="AE83" s="168"/>
    </row>
    <row r="87" spans="1:31" s="171" customFormat="1" ht="6.9" customHeight="1">
      <c r="A87" s="168"/>
      <c r="B87" s="194"/>
      <c r="C87" s="195"/>
      <c r="D87" s="195"/>
      <c r="E87" s="195"/>
      <c r="F87" s="195"/>
      <c r="G87" s="195"/>
      <c r="H87" s="195"/>
      <c r="I87" s="195"/>
      <c r="J87" s="195"/>
      <c r="K87" s="195"/>
      <c r="L87" s="170"/>
      <c r="S87" s="168"/>
      <c r="T87" s="168"/>
      <c r="U87" s="168"/>
      <c r="V87" s="168"/>
      <c r="W87" s="168"/>
      <c r="X87" s="168"/>
      <c r="Y87" s="168"/>
      <c r="Z87" s="168"/>
      <c r="AA87" s="168"/>
      <c r="AB87" s="168"/>
      <c r="AC87" s="168"/>
      <c r="AD87" s="168"/>
      <c r="AE87" s="168"/>
    </row>
    <row r="88" spans="1:31" s="171" customFormat="1" ht="24.9" customHeight="1">
      <c r="A88" s="168"/>
      <c r="B88" s="169"/>
      <c r="C88" s="165" t="s">
        <v>122</v>
      </c>
      <c r="D88" s="168"/>
      <c r="E88" s="168"/>
      <c r="F88" s="168"/>
      <c r="G88" s="168"/>
      <c r="H88" s="168"/>
      <c r="I88" s="168"/>
      <c r="J88" s="168"/>
      <c r="K88" s="168"/>
      <c r="L88" s="170"/>
      <c r="S88" s="168"/>
      <c r="T88" s="168"/>
      <c r="U88" s="168"/>
      <c r="V88" s="168"/>
      <c r="W88" s="168"/>
      <c r="X88" s="168"/>
      <c r="Y88" s="168"/>
      <c r="Z88" s="168"/>
      <c r="AA88" s="168"/>
      <c r="AB88" s="168"/>
      <c r="AC88" s="168"/>
      <c r="AD88" s="168"/>
      <c r="AE88" s="168"/>
    </row>
    <row r="89" spans="1:31" s="171" customFormat="1" ht="6.9" customHeight="1">
      <c r="A89" s="168"/>
      <c r="B89" s="169"/>
      <c r="C89" s="168"/>
      <c r="D89" s="168"/>
      <c r="E89" s="168"/>
      <c r="F89" s="168"/>
      <c r="G89" s="168"/>
      <c r="H89" s="168"/>
      <c r="I89" s="168"/>
      <c r="J89" s="168"/>
      <c r="K89" s="168"/>
      <c r="L89" s="170"/>
      <c r="S89" s="168"/>
      <c r="T89" s="168"/>
      <c r="U89" s="168"/>
      <c r="V89" s="168"/>
      <c r="W89" s="168"/>
      <c r="X89" s="168"/>
      <c r="Y89" s="168"/>
      <c r="Z89" s="168"/>
      <c r="AA89" s="168"/>
      <c r="AB89" s="168"/>
      <c r="AC89" s="168"/>
      <c r="AD89" s="168"/>
      <c r="AE89" s="168"/>
    </row>
    <row r="90" spans="1:31" s="171" customFormat="1" ht="12" customHeight="1">
      <c r="A90" s="168"/>
      <c r="B90" s="169"/>
      <c r="C90" s="167" t="s">
        <v>17</v>
      </c>
      <c r="D90" s="168"/>
      <c r="E90" s="168"/>
      <c r="F90" s="168"/>
      <c r="G90" s="168"/>
      <c r="H90" s="168"/>
      <c r="I90" s="168"/>
      <c r="J90" s="168"/>
      <c r="K90" s="168"/>
      <c r="L90" s="170"/>
      <c r="S90" s="168"/>
      <c r="T90" s="168"/>
      <c r="U90" s="168"/>
      <c r="V90" s="168"/>
      <c r="W90" s="168"/>
      <c r="X90" s="168"/>
      <c r="Y90" s="168"/>
      <c r="Z90" s="168"/>
      <c r="AA90" s="168"/>
      <c r="AB90" s="168"/>
      <c r="AC90" s="168"/>
      <c r="AD90" s="168"/>
      <c r="AE90" s="168"/>
    </row>
    <row r="91" spans="1:31" s="171" customFormat="1" ht="16.5" customHeight="1">
      <c r="A91" s="168"/>
      <c r="B91" s="169"/>
      <c r="C91" s="168"/>
      <c r="D91" s="168"/>
      <c r="E91" s="347" t="str">
        <f>E7</f>
        <v>BROUMOV - ONN Broumov-snížení energetické náročnosti (2019)</v>
      </c>
      <c r="F91" s="348"/>
      <c r="G91" s="348"/>
      <c r="H91" s="348"/>
      <c r="I91" s="168"/>
      <c r="J91" s="168"/>
      <c r="K91" s="168"/>
      <c r="L91" s="170"/>
      <c r="S91" s="168"/>
      <c r="T91" s="168"/>
      <c r="U91" s="168"/>
      <c r="V91" s="168"/>
      <c r="W91" s="168"/>
      <c r="X91" s="168"/>
      <c r="Y91" s="168"/>
      <c r="Z91" s="168"/>
      <c r="AA91" s="168"/>
      <c r="AB91" s="168"/>
      <c r="AC91" s="168"/>
      <c r="AD91" s="168"/>
      <c r="AE91" s="168"/>
    </row>
    <row r="92" spans="1:31" s="171" customFormat="1" ht="12" customHeight="1">
      <c r="A92" s="168"/>
      <c r="B92" s="169"/>
      <c r="C92" s="167" t="s">
        <v>94</v>
      </c>
      <c r="D92" s="168"/>
      <c r="E92" s="168"/>
      <c r="F92" s="168"/>
      <c r="G92" s="168"/>
      <c r="H92" s="168"/>
      <c r="I92" s="168"/>
      <c r="J92" s="168"/>
      <c r="K92" s="168"/>
      <c r="L92" s="170"/>
      <c r="S92" s="168"/>
      <c r="T92" s="168"/>
      <c r="U92" s="168"/>
      <c r="V92" s="168"/>
      <c r="W92" s="168"/>
      <c r="X92" s="168"/>
      <c r="Y92" s="168"/>
      <c r="Z92" s="168"/>
      <c r="AA92" s="168"/>
      <c r="AB92" s="168"/>
      <c r="AC92" s="168"/>
      <c r="AD92" s="168"/>
      <c r="AE92" s="168"/>
    </row>
    <row r="93" spans="1:31" s="171" customFormat="1" ht="16.5" customHeight="1">
      <c r="A93" s="168"/>
      <c r="B93" s="169"/>
      <c r="C93" s="168"/>
      <c r="D93" s="168"/>
      <c r="E93" s="345" t="str">
        <f>E9</f>
        <v>01 - ONN BROUMOV-SNÍŽENÍ ENERGETICKÉ NÁROČNOSTI</v>
      </c>
      <c r="F93" s="346"/>
      <c r="G93" s="346"/>
      <c r="H93" s="346"/>
      <c r="I93" s="168"/>
      <c r="J93" s="168"/>
      <c r="K93" s="168"/>
      <c r="L93" s="170"/>
      <c r="S93" s="168"/>
      <c r="T93" s="168"/>
      <c r="U93" s="168"/>
      <c r="V93" s="168"/>
      <c r="W93" s="168"/>
      <c r="X93" s="168"/>
      <c r="Y93" s="168"/>
      <c r="Z93" s="168"/>
      <c r="AA93" s="168"/>
      <c r="AB93" s="168"/>
      <c r="AC93" s="168"/>
      <c r="AD93" s="168"/>
      <c r="AE93" s="168"/>
    </row>
    <row r="94" spans="1:31" s="171" customFormat="1" ht="6.9" customHeight="1">
      <c r="A94" s="168"/>
      <c r="B94" s="169"/>
      <c r="C94" s="168"/>
      <c r="D94" s="168"/>
      <c r="E94" s="168"/>
      <c r="F94" s="168"/>
      <c r="G94" s="168"/>
      <c r="H94" s="168"/>
      <c r="I94" s="168"/>
      <c r="J94" s="168"/>
      <c r="K94" s="168"/>
      <c r="L94" s="170"/>
      <c r="S94" s="168"/>
      <c r="T94" s="168"/>
      <c r="U94" s="168"/>
      <c r="V94" s="168"/>
      <c r="W94" s="168"/>
      <c r="X94" s="168"/>
      <c r="Y94" s="168"/>
      <c r="Z94" s="168"/>
      <c r="AA94" s="168"/>
      <c r="AB94" s="168"/>
      <c r="AC94" s="168"/>
      <c r="AD94" s="168"/>
      <c r="AE94" s="168"/>
    </row>
    <row r="95" spans="1:31" s="171" customFormat="1" ht="12" customHeight="1">
      <c r="A95" s="168"/>
      <c r="B95" s="169"/>
      <c r="C95" s="167" t="s">
        <v>20</v>
      </c>
      <c r="D95" s="168"/>
      <c r="E95" s="168"/>
      <c r="F95" s="172" t="str">
        <f>F12</f>
        <v xml:space="preserve"> </v>
      </c>
      <c r="G95" s="168"/>
      <c r="H95" s="168"/>
      <c r="I95" s="167" t="s">
        <v>22</v>
      </c>
      <c r="J95" s="173" t="str">
        <f>IF(J12="","",J12)</f>
        <v>1. 12. 2019</v>
      </c>
      <c r="K95" s="168"/>
      <c r="L95" s="170"/>
      <c r="S95" s="168"/>
      <c r="T95" s="168"/>
      <c r="U95" s="168"/>
      <c r="V95" s="168"/>
      <c r="W95" s="168"/>
      <c r="X95" s="168"/>
      <c r="Y95" s="168"/>
      <c r="Z95" s="168"/>
      <c r="AA95" s="168"/>
      <c r="AB95" s="168"/>
      <c r="AC95" s="168"/>
      <c r="AD95" s="168"/>
      <c r="AE95" s="168"/>
    </row>
    <row r="96" spans="1:31" s="171" customFormat="1" ht="6.9" customHeight="1">
      <c r="A96" s="168"/>
      <c r="B96" s="169"/>
      <c r="C96" s="168"/>
      <c r="D96" s="168"/>
      <c r="E96" s="168"/>
      <c r="F96" s="168"/>
      <c r="G96" s="168"/>
      <c r="H96" s="168"/>
      <c r="I96" s="168"/>
      <c r="J96" s="168"/>
      <c r="K96" s="168"/>
      <c r="L96" s="170"/>
      <c r="S96" s="168"/>
      <c r="T96" s="168"/>
      <c r="U96" s="168"/>
      <c r="V96" s="168"/>
      <c r="W96" s="168"/>
      <c r="X96" s="168"/>
      <c r="Y96" s="168"/>
      <c r="Z96" s="168"/>
      <c r="AA96" s="168"/>
      <c r="AB96" s="168"/>
      <c r="AC96" s="168"/>
      <c r="AD96" s="168"/>
      <c r="AE96" s="168"/>
    </row>
    <row r="97" spans="1:65" s="171" customFormat="1" ht="15.15" customHeight="1">
      <c r="A97" s="168"/>
      <c r="B97" s="169"/>
      <c r="C97" s="167" t="s">
        <v>24</v>
      </c>
      <c r="D97" s="168"/>
      <c r="E97" s="168"/>
      <c r="F97" s="172" t="str">
        <f>E15</f>
        <v>KRÁLOVÉHRADECKÝ KRAJ</v>
      </c>
      <c r="G97" s="168"/>
      <c r="H97" s="168"/>
      <c r="I97" s="167" t="s">
        <v>30</v>
      </c>
      <c r="J97" s="196" t="str">
        <f>E21</f>
        <v>JIKA CZ</v>
      </c>
      <c r="K97" s="168"/>
      <c r="L97" s="170"/>
      <c r="S97" s="168"/>
      <c r="T97" s="168"/>
      <c r="U97" s="168"/>
      <c r="V97" s="168"/>
      <c r="W97" s="168"/>
      <c r="X97" s="168"/>
      <c r="Y97" s="168"/>
      <c r="Z97" s="168"/>
      <c r="AA97" s="168"/>
      <c r="AB97" s="168"/>
      <c r="AC97" s="168"/>
      <c r="AD97" s="168"/>
      <c r="AE97" s="168"/>
    </row>
    <row r="98" spans="1:65" s="171" customFormat="1" ht="27.9" customHeight="1">
      <c r="A98" s="168"/>
      <c r="B98" s="169"/>
      <c r="C98" s="167" t="s">
        <v>28</v>
      </c>
      <c r="D98" s="168"/>
      <c r="E98" s="168"/>
      <c r="F98" s="172" t="str">
        <f>IF(E18="","",E18)</f>
        <v>Vyplň údaj</v>
      </c>
      <c r="G98" s="168"/>
      <c r="H98" s="168"/>
      <c r="I98" s="167" t="s">
        <v>33</v>
      </c>
      <c r="J98" s="196">
        <f>E24</f>
        <v>0</v>
      </c>
      <c r="K98" s="168"/>
      <c r="L98" s="170"/>
      <c r="S98" s="168"/>
      <c r="T98" s="168"/>
      <c r="U98" s="168"/>
      <c r="V98" s="168"/>
      <c r="W98" s="168"/>
      <c r="X98" s="168"/>
      <c r="Y98" s="168"/>
      <c r="Z98" s="168"/>
      <c r="AA98" s="168"/>
      <c r="AB98" s="168"/>
      <c r="AC98" s="168"/>
      <c r="AD98" s="168"/>
      <c r="AE98" s="168"/>
    </row>
    <row r="99" spans="1:65" s="171" customFormat="1" ht="10.35" customHeight="1">
      <c r="A99" s="168"/>
      <c r="B99" s="169"/>
      <c r="C99" s="168"/>
      <c r="D99" s="168"/>
      <c r="E99" s="168"/>
      <c r="F99" s="168"/>
      <c r="G99" s="168"/>
      <c r="H99" s="168"/>
      <c r="I99" s="168"/>
      <c r="J99" s="168"/>
      <c r="K99" s="168"/>
      <c r="L99" s="170"/>
      <c r="S99" s="168"/>
      <c r="T99" s="168"/>
      <c r="U99" s="168"/>
      <c r="V99" s="168"/>
      <c r="W99" s="168"/>
      <c r="X99" s="168"/>
      <c r="Y99" s="168"/>
      <c r="Z99" s="168"/>
      <c r="AA99" s="168"/>
      <c r="AB99" s="168"/>
      <c r="AC99" s="168"/>
      <c r="AD99" s="168"/>
      <c r="AE99" s="168"/>
    </row>
    <row r="100" spans="1:65" s="219" customFormat="1" ht="29.25" customHeight="1">
      <c r="A100" s="210"/>
      <c r="B100" s="211"/>
      <c r="C100" s="212" t="s">
        <v>123</v>
      </c>
      <c r="D100" s="213" t="s">
        <v>55</v>
      </c>
      <c r="E100" s="213" t="s">
        <v>51</v>
      </c>
      <c r="F100" s="213" t="s">
        <v>52</v>
      </c>
      <c r="G100" s="213" t="s">
        <v>124</v>
      </c>
      <c r="H100" s="213" t="s">
        <v>125</v>
      </c>
      <c r="I100" s="213" t="s">
        <v>126</v>
      </c>
      <c r="J100" s="213" t="s">
        <v>98</v>
      </c>
      <c r="K100" s="214" t="s">
        <v>127</v>
      </c>
      <c r="L100" s="215"/>
      <c r="M100" s="216" t="s">
        <v>3</v>
      </c>
      <c r="N100" s="217" t="s">
        <v>40</v>
      </c>
      <c r="O100" s="217" t="s">
        <v>128</v>
      </c>
      <c r="P100" s="217" t="s">
        <v>129</v>
      </c>
      <c r="Q100" s="217" t="s">
        <v>130</v>
      </c>
      <c r="R100" s="217" t="s">
        <v>131</v>
      </c>
      <c r="S100" s="217" t="s">
        <v>132</v>
      </c>
      <c r="T100" s="218" t="s">
        <v>133</v>
      </c>
      <c r="U100" s="210"/>
      <c r="V100" s="210"/>
      <c r="W100" s="210"/>
      <c r="X100" s="210"/>
      <c r="Y100" s="210"/>
      <c r="Z100" s="210"/>
      <c r="AA100" s="210"/>
      <c r="AB100" s="210"/>
      <c r="AC100" s="210"/>
      <c r="AD100" s="210"/>
      <c r="AE100" s="210"/>
    </row>
    <row r="101" spans="1:65" s="171" customFormat="1" ht="22.8" customHeight="1">
      <c r="A101" s="168"/>
      <c r="B101" s="169"/>
      <c r="C101" s="220" t="s">
        <v>134</v>
      </c>
      <c r="D101" s="168"/>
      <c r="E101" s="168"/>
      <c r="F101" s="168"/>
      <c r="G101" s="168"/>
      <c r="H101" s="168"/>
      <c r="I101" s="168"/>
      <c r="J101" s="221">
        <f>BK101</f>
        <v>0</v>
      </c>
      <c r="K101" s="168"/>
      <c r="L101" s="169"/>
      <c r="M101" s="222"/>
      <c r="N101" s="223"/>
      <c r="O101" s="178"/>
      <c r="P101" s="224">
        <f>P102+P641+P1129</f>
        <v>0</v>
      </c>
      <c r="Q101" s="178"/>
      <c r="R101" s="224">
        <f>R102+R641+R1129</f>
        <v>235.08081849999996</v>
      </c>
      <c r="S101" s="178"/>
      <c r="T101" s="225">
        <f>T102+T641+T1129</f>
        <v>146.78573578999999</v>
      </c>
      <c r="U101" s="168"/>
      <c r="V101" s="168"/>
      <c r="W101" s="168"/>
      <c r="X101" s="168"/>
      <c r="Y101" s="168"/>
      <c r="Z101" s="168"/>
      <c r="AA101" s="168"/>
      <c r="AB101" s="168"/>
      <c r="AC101" s="168"/>
      <c r="AD101" s="168"/>
      <c r="AE101" s="168"/>
      <c r="AT101" s="160" t="s">
        <v>69</v>
      </c>
      <c r="AU101" s="160" t="s">
        <v>99</v>
      </c>
      <c r="BK101" s="226">
        <f>BK102+BK641+BK1129</f>
        <v>0</v>
      </c>
    </row>
    <row r="102" spans="1:65" s="227" customFormat="1" ht="25.95" customHeight="1">
      <c r="B102" s="228"/>
      <c r="D102" s="229" t="s">
        <v>69</v>
      </c>
      <c r="E102" s="230" t="s">
        <v>135</v>
      </c>
      <c r="F102" s="230" t="s">
        <v>136</v>
      </c>
      <c r="J102" s="231">
        <f>BK102</f>
        <v>0</v>
      </c>
      <c r="L102" s="228"/>
      <c r="M102" s="232"/>
      <c r="N102" s="233"/>
      <c r="O102" s="233"/>
      <c r="P102" s="234">
        <f>P103+P147+P158+P171+P523+P625+P638</f>
        <v>0</v>
      </c>
      <c r="Q102" s="233"/>
      <c r="R102" s="234">
        <f>R103+R147+R158+R171+R523+R625+R638</f>
        <v>198.31109510999997</v>
      </c>
      <c r="S102" s="233"/>
      <c r="T102" s="235">
        <f>T103+T147+T158+T171+T523+T625+T638</f>
        <v>143.851596</v>
      </c>
      <c r="AR102" s="229" t="s">
        <v>78</v>
      </c>
      <c r="AT102" s="236" t="s">
        <v>69</v>
      </c>
      <c r="AU102" s="236" t="s">
        <v>70</v>
      </c>
      <c r="AY102" s="229" t="s">
        <v>137</v>
      </c>
      <c r="BK102" s="237">
        <f>BK103+BK147+BK158+BK171+BK523+BK625+BK638</f>
        <v>0</v>
      </c>
    </row>
    <row r="103" spans="1:65" s="227" customFormat="1" ht="22.8" customHeight="1">
      <c r="B103" s="228"/>
      <c r="D103" s="229" t="s">
        <v>69</v>
      </c>
      <c r="E103" s="238" t="s">
        <v>78</v>
      </c>
      <c r="F103" s="238" t="s">
        <v>138</v>
      </c>
      <c r="J103" s="239">
        <f>BK103</f>
        <v>0</v>
      </c>
      <c r="L103" s="228"/>
      <c r="M103" s="232"/>
      <c r="N103" s="233"/>
      <c r="O103" s="233"/>
      <c r="P103" s="234">
        <f>SUM(P104:P146)</f>
        <v>0</v>
      </c>
      <c r="Q103" s="233"/>
      <c r="R103" s="234">
        <f>SUM(R104:R146)</f>
        <v>0</v>
      </c>
      <c r="S103" s="233"/>
      <c r="T103" s="235">
        <f>SUM(T104:T146)</f>
        <v>121.004538</v>
      </c>
      <c r="AR103" s="229" t="s">
        <v>78</v>
      </c>
      <c r="AT103" s="236" t="s">
        <v>69</v>
      </c>
      <c r="AU103" s="236" t="s">
        <v>78</v>
      </c>
      <c r="AY103" s="229" t="s">
        <v>137</v>
      </c>
      <c r="BK103" s="237">
        <f>SUM(BK104:BK146)</f>
        <v>0</v>
      </c>
    </row>
    <row r="104" spans="1:65" s="171" customFormat="1" ht="36" customHeight="1">
      <c r="A104" s="168"/>
      <c r="B104" s="169"/>
      <c r="C104" s="240" t="s">
        <v>78</v>
      </c>
      <c r="D104" s="240" t="s">
        <v>139</v>
      </c>
      <c r="E104" s="241" t="s">
        <v>140</v>
      </c>
      <c r="F104" s="242" t="s">
        <v>141</v>
      </c>
      <c r="G104" s="243" t="s">
        <v>142</v>
      </c>
      <c r="H104" s="244">
        <v>47.363999999999997</v>
      </c>
      <c r="I104" s="77"/>
      <c r="J104" s="245">
        <f>ROUND(I104*H104,2)</f>
        <v>0</v>
      </c>
      <c r="K104" s="242" t="s">
        <v>143</v>
      </c>
      <c r="L104" s="169"/>
      <c r="M104" s="246" t="s">
        <v>3</v>
      </c>
      <c r="N104" s="247" t="s">
        <v>41</v>
      </c>
      <c r="O104" s="248"/>
      <c r="P104" s="249">
        <f>O104*H104</f>
        <v>0</v>
      </c>
      <c r="Q104" s="249">
        <v>0</v>
      </c>
      <c r="R104" s="249">
        <f>Q104*H104</f>
        <v>0</v>
      </c>
      <c r="S104" s="249">
        <v>0.26</v>
      </c>
      <c r="T104" s="250">
        <f>S104*H104</f>
        <v>12.314639999999999</v>
      </c>
      <c r="U104" s="168"/>
      <c r="V104" s="168"/>
      <c r="W104" s="168"/>
      <c r="X104" s="168"/>
      <c r="Y104" s="168"/>
      <c r="Z104" s="168"/>
      <c r="AA104" s="168"/>
      <c r="AB104" s="168"/>
      <c r="AC104" s="168"/>
      <c r="AD104" s="168"/>
      <c r="AE104" s="168"/>
      <c r="AR104" s="251" t="s">
        <v>144</v>
      </c>
      <c r="AT104" s="251" t="s">
        <v>139</v>
      </c>
      <c r="AU104" s="251" t="s">
        <v>80</v>
      </c>
      <c r="AY104" s="160" t="s">
        <v>137</v>
      </c>
      <c r="BE104" s="252">
        <f>IF(N104="základní",J104,0)</f>
        <v>0</v>
      </c>
      <c r="BF104" s="252">
        <f>IF(N104="snížená",J104,0)</f>
        <v>0</v>
      </c>
      <c r="BG104" s="252">
        <f>IF(N104="zákl. přenesená",J104,0)</f>
        <v>0</v>
      </c>
      <c r="BH104" s="252">
        <f>IF(N104="sníž. přenesená",J104,0)</f>
        <v>0</v>
      </c>
      <c r="BI104" s="252">
        <f>IF(N104="nulová",J104,0)</f>
        <v>0</v>
      </c>
      <c r="BJ104" s="160" t="s">
        <v>78</v>
      </c>
      <c r="BK104" s="252">
        <f>ROUND(I104*H104,2)</f>
        <v>0</v>
      </c>
      <c r="BL104" s="160" t="s">
        <v>144</v>
      </c>
      <c r="BM104" s="251" t="s">
        <v>145</v>
      </c>
    </row>
    <row r="105" spans="1:65" s="171" customFormat="1" ht="144">
      <c r="A105" s="168"/>
      <c r="B105" s="169"/>
      <c r="C105" s="168"/>
      <c r="D105" s="253" t="s">
        <v>146</v>
      </c>
      <c r="E105" s="168"/>
      <c r="F105" s="254" t="s">
        <v>147</v>
      </c>
      <c r="G105" s="168"/>
      <c r="H105" s="168"/>
      <c r="I105" s="168"/>
      <c r="J105" s="168"/>
      <c r="K105" s="168"/>
      <c r="L105" s="169"/>
      <c r="M105" s="255"/>
      <c r="N105" s="256"/>
      <c r="O105" s="248"/>
      <c r="P105" s="248"/>
      <c r="Q105" s="248"/>
      <c r="R105" s="248"/>
      <c r="S105" s="248"/>
      <c r="T105" s="257"/>
      <c r="U105" s="168"/>
      <c r="V105" s="168"/>
      <c r="W105" s="168"/>
      <c r="X105" s="168"/>
      <c r="Y105" s="168"/>
      <c r="Z105" s="168"/>
      <c r="AA105" s="168"/>
      <c r="AB105" s="168"/>
      <c r="AC105" s="168"/>
      <c r="AD105" s="168"/>
      <c r="AE105" s="168"/>
      <c r="AT105" s="160" t="s">
        <v>146</v>
      </c>
      <c r="AU105" s="160" t="s">
        <v>80</v>
      </c>
    </row>
    <row r="106" spans="1:65" s="258" customFormat="1">
      <c r="B106" s="259"/>
      <c r="D106" s="253" t="s">
        <v>148</v>
      </c>
      <c r="E106" s="260" t="s">
        <v>3</v>
      </c>
      <c r="F106" s="261" t="s">
        <v>149</v>
      </c>
      <c r="H106" s="262">
        <v>47.363999999999997</v>
      </c>
      <c r="L106" s="259"/>
      <c r="M106" s="263"/>
      <c r="N106" s="264"/>
      <c r="O106" s="264"/>
      <c r="P106" s="264"/>
      <c r="Q106" s="264"/>
      <c r="R106" s="264"/>
      <c r="S106" s="264"/>
      <c r="T106" s="265"/>
      <c r="AT106" s="260" t="s">
        <v>148</v>
      </c>
      <c r="AU106" s="260" t="s">
        <v>80</v>
      </c>
      <c r="AV106" s="258" t="s">
        <v>80</v>
      </c>
      <c r="AW106" s="258" t="s">
        <v>32</v>
      </c>
      <c r="AX106" s="258" t="s">
        <v>78</v>
      </c>
      <c r="AY106" s="260" t="s">
        <v>137</v>
      </c>
    </row>
    <row r="107" spans="1:65" s="171" customFormat="1" ht="36" customHeight="1">
      <c r="A107" s="168"/>
      <c r="B107" s="169"/>
      <c r="C107" s="240" t="s">
        <v>80</v>
      </c>
      <c r="D107" s="240" t="s">
        <v>139</v>
      </c>
      <c r="E107" s="241" t="s">
        <v>150</v>
      </c>
      <c r="F107" s="242" t="s">
        <v>151</v>
      </c>
      <c r="G107" s="243" t="s">
        <v>142</v>
      </c>
      <c r="H107" s="244">
        <v>114.366</v>
      </c>
      <c r="I107" s="77"/>
      <c r="J107" s="245">
        <f>ROUND(I107*H107,2)</f>
        <v>0</v>
      </c>
      <c r="K107" s="242" t="s">
        <v>143</v>
      </c>
      <c r="L107" s="169"/>
      <c r="M107" s="246" t="s">
        <v>3</v>
      </c>
      <c r="N107" s="247" t="s">
        <v>41</v>
      </c>
      <c r="O107" s="248"/>
      <c r="P107" s="249">
        <f>O107*H107</f>
        <v>0</v>
      </c>
      <c r="Q107" s="249">
        <v>0</v>
      </c>
      <c r="R107" s="249">
        <f>Q107*H107</f>
        <v>0</v>
      </c>
      <c r="S107" s="249">
        <v>0.255</v>
      </c>
      <c r="T107" s="250">
        <f>S107*H107</f>
        <v>29.163330000000002</v>
      </c>
      <c r="U107" s="168"/>
      <c r="V107" s="168"/>
      <c r="W107" s="168"/>
      <c r="X107" s="168"/>
      <c r="Y107" s="168"/>
      <c r="Z107" s="168"/>
      <c r="AA107" s="168"/>
      <c r="AB107" s="168"/>
      <c r="AC107" s="168"/>
      <c r="AD107" s="168"/>
      <c r="AE107" s="168"/>
      <c r="AR107" s="251" t="s">
        <v>144</v>
      </c>
      <c r="AT107" s="251" t="s">
        <v>139</v>
      </c>
      <c r="AU107" s="251" t="s">
        <v>80</v>
      </c>
      <c r="AY107" s="160" t="s">
        <v>137</v>
      </c>
      <c r="BE107" s="252">
        <f>IF(N107="základní",J107,0)</f>
        <v>0</v>
      </c>
      <c r="BF107" s="252">
        <f>IF(N107="snížená",J107,0)</f>
        <v>0</v>
      </c>
      <c r="BG107" s="252">
        <f>IF(N107="zákl. přenesená",J107,0)</f>
        <v>0</v>
      </c>
      <c r="BH107" s="252">
        <f>IF(N107="sníž. přenesená",J107,0)</f>
        <v>0</v>
      </c>
      <c r="BI107" s="252">
        <f>IF(N107="nulová",J107,0)</f>
        <v>0</v>
      </c>
      <c r="BJ107" s="160" t="s">
        <v>78</v>
      </c>
      <c r="BK107" s="252">
        <f>ROUND(I107*H107,2)</f>
        <v>0</v>
      </c>
      <c r="BL107" s="160" t="s">
        <v>144</v>
      </c>
      <c r="BM107" s="251" t="s">
        <v>152</v>
      </c>
    </row>
    <row r="108" spans="1:65" s="171" customFormat="1" ht="124.8">
      <c r="A108" s="168"/>
      <c r="B108" s="169"/>
      <c r="C108" s="168"/>
      <c r="D108" s="253" t="s">
        <v>146</v>
      </c>
      <c r="E108" s="168"/>
      <c r="F108" s="254" t="s">
        <v>153</v>
      </c>
      <c r="G108" s="168"/>
      <c r="H108" s="168"/>
      <c r="I108" s="168"/>
      <c r="J108" s="168"/>
      <c r="K108" s="168"/>
      <c r="L108" s="169"/>
      <c r="M108" s="255"/>
      <c r="N108" s="256"/>
      <c r="O108" s="248"/>
      <c r="P108" s="248"/>
      <c r="Q108" s="248"/>
      <c r="R108" s="248"/>
      <c r="S108" s="248"/>
      <c r="T108" s="257"/>
      <c r="U108" s="168"/>
      <c r="V108" s="168"/>
      <c r="W108" s="168"/>
      <c r="X108" s="168"/>
      <c r="Y108" s="168"/>
      <c r="Z108" s="168"/>
      <c r="AA108" s="168"/>
      <c r="AB108" s="168"/>
      <c r="AC108" s="168"/>
      <c r="AD108" s="168"/>
      <c r="AE108" s="168"/>
      <c r="AT108" s="160" t="s">
        <v>146</v>
      </c>
      <c r="AU108" s="160" t="s">
        <v>80</v>
      </c>
    </row>
    <row r="109" spans="1:65" s="258" customFormat="1">
      <c r="B109" s="259"/>
      <c r="D109" s="253" t="s">
        <v>148</v>
      </c>
      <c r="E109" s="260" t="s">
        <v>3</v>
      </c>
      <c r="F109" s="261" t="s">
        <v>154</v>
      </c>
      <c r="H109" s="262">
        <v>114.366</v>
      </c>
      <c r="L109" s="259"/>
      <c r="M109" s="263"/>
      <c r="N109" s="264"/>
      <c r="O109" s="264"/>
      <c r="P109" s="264"/>
      <c r="Q109" s="264"/>
      <c r="R109" s="264"/>
      <c r="S109" s="264"/>
      <c r="T109" s="265"/>
      <c r="AT109" s="260" t="s">
        <v>148</v>
      </c>
      <c r="AU109" s="260" t="s">
        <v>80</v>
      </c>
      <c r="AV109" s="258" t="s">
        <v>80</v>
      </c>
      <c r="AW109" s="258" t="s">
        <v>32</v>
      </c>
      <c r="AX109" s="258" t="s">
        <v>78</v>
      </c>
      <c r="AY109" s="260" t="s">
        <v>137</v>
      </c>
    </row>
    <row r="110" spans="1:65" s="171" customFormat="1" ht="36" customHeight="1">
      <c r="A110" s="168"/>
      <c r="B110" s="169"/>
      <c r="C110" s="240" t="s">
        <v>155</v>
      </c>
      <c r="D110" s="240" t="s">
        <v>139</v>
      </c>
      <c r="E110" s="241" t="s">
        <v>156</v>
      </c>
      <c r="F110" s="242" t="s">
        <v>157</v>
      </c>
      <c r="G110" s="243" t="s">
        <v>142</v>
      </c>
      <c r="H110" s="244">
        <v>47.363999999999997</v>
      </c>
      <c r="I110" s="77"/>
      <c r="J110" s="245">
        <f>ROUND(I110*H110,2)</f>
        <v>0</v>
      </c>
      <c r="K110" s="242" t="s">
        <v>143</v>
      </c>
      <c r="L110" s="169"/>
      <c r="M110" s="246" t="s">
        <v>3</v>
      </c>
      <c r="N110" s="247" t="s">
        <v>41</v>
      </c>
      <c r="O110" s="248"/>
      <c r="P110" s="249">
        <f>O110*H110</f>
        <v>0</v>
      </c>
      <c r="Q110" s="249">
        <v>0</v>
      </c>
      <c r="R110" s="249">
        <f>Q110*H110</f>
        <v>0</v>
      </c>
      <c r="S110" s="249">
        <v>0.26</v>
      </c>
      <c r="T110" s="250">
        <f>S110*H110</f>
        <v>12.314639999999999</v>
      </c>
      <c r="U110" s="168"/>
      <c r="V110" s="168"/>
      <c r="W110" s="168"/>
      <c r="X110" s="168"/>
      <c r="Y110" s="168"/>
      <c r="Z110" s="168"/>
      <c r="AA110" s="168"/>
      <c r="AB110" s="168"/>
      <c r="AC110" s="168"/>
      <c r="AD110" s="168"/>
      <c r="AE110" s="168"/>
      <c r="AR110" s="251" t="s">
        <v>144</v>
      </c>
      <c r="AT110" s="251" t="s">
        <v>139</v>
      </c>
      <c r="AU110" s="251" t="s">
        <v>80</v>
      </c>
      <c r="AY110" s="160" t="s">
        <v>137</v>
      </c>
      <c r="BE110" s="252">
        <f>IF(N110="základní",J110,0)</f>
        <v>0</v>
      </c>
      <c r="BF110" s="252">
        <f>IF(N110="snížená",J110,0)</f>
        <v>0</v>
      </c>
      <c r="BG110" s="252">
        <f>IF(N110="zákl. přenesená",J110,0)</f>
        <v>0</v>
      </c>
      <c r="BH110" s="252">
        <f>IF(N110="sníž. přenesená",J110,0)</f>
        <v>0</v>
      </c>
      <c r="BI110" s="252">
        <f>IF(N110="nulová",J110,0)</f>
        <v>0</v>
      </c>
      <c r="BJ110" s="160" t="s">
        <v>78</v>
      </c>
      <c r="BK110" s="252">
        <f>ROUND(I110*H110,2)</f>
        <v>0</v>
      </c>
      <c r="BL110" s="160" t="s">
        <v>144</v>
      </c>
      <c r="BM110" s="251" t="s">
        <v>158</v>
      </c>
    </row>
    <row r="111" spans="1:65" s="171" customFormat="1" ht="124.8">
      <c r="A111" s="168"/>
      <c r="B111" s="169"/>
      <c r="C111" s="168"/>
      <c r="D111" s="253" t="s">
        <v>146</v>
      </c>
      <c r="E111" s="168"/>
      <c r="F111" s="254" t="s">
        <v>153</v>
      </c>
      <c r="G111" s="168"/>
      <c r="H111" s="168"/>
      <c r="I111" s="168"/>
      <c r="J111" s="168"/>
      <c r="K111" s="168"/>
      <c r="L111" s="169"/>
      <c r="M111" s="255"/>
      <c r="N111" s="256"/>
      <c r="O111" s="248"/>
      <c r="P111" s="248"/>
      <c r="Q111" s="248"/>
      <c r="R111" s="248"/>
      <c r="S111" s="248"/>
      <c r="T111" s="257"/>
      <c r="U111" s="168"/>
      <c r="V111" s="168"/>
      <c r="W111" s="168"/>
      <c r="X111" s="168"/>
      <c r="Y111" s="168"/>
      <c r="Z111" s="168"/>
      <c r="AA111" s="168"/>
      <c r="AB111" s="168"/>
      <c r="AC111" s="168"/>
      <c r="AD111" s="168"/>
      <c r="AE111" s="168"/>
      <c r="AT111" s="160" t="s">
        <v>146</v>
      </c>
      <c r="AU111" s="160" t="s">
        <v>80</v>
      </c>
    </row>
    <row r="112" spans="1:65" s="258" customFormat="1">
      <c r="B112" s="259"/>
      <c r="D112" s="253" t="s">
        <v>148</v>
      </c>
      <c r="E112" s="260" t="s">
        <v>3</v>
      </c>
      <c r="F112" s="261" t="s">
        <v>159</v>
      </c>
      <c r="H112" s="262">
        <v>47.363999999999997</v>
      </c>
      <c r="L112" s="259"/>
      <c r="M112" s="263"/>
      <c r="N112" s="264"/>
      <c r="O112" s="264"/>
      <c r="P112" s="264"/>
      <c r="Q112" s="264"/>
      <c r="R112" s="264"/>
      <c r="S112" s="264"/>
      <c r="T112" s="265"/>
      <c r="AT112" s="260" t="s">
        <v>148</v>
      </c>
      <c r="AU112" s="260" t="s">
        <v>80</v>
      </c>
      <c r="AV112" s="258" t="s">
        <v>80</v>
      </c>
      <c r="AW112" s="258" t="s">
        <v>32</v>
      </c>
      <c r="AX112" s="258" t="s">
        <v>78</v>
      </c>
      <c r="AY112" s="260" t="s">
        <v>137</v>
      </c>
    </row>
    <row r="113" spans="1:65" s="171" customFormat="1" ht="39" customHeight="1">
      <c r="A113" s="168"/>
      <c r="B113" s="169"/>
      <c r="C113" s="240" t="s">
        <v>144</v>
      </c>
      <c r="D113" s="240" t="s">
        <v>139</v>
      </c>
      <c r="E113" s="241" t="s">
        <v>160</v>
      </c>
      <c r="F113" s="242" t="s">
        <v>161</v>
      </c>
      <c r="G113" s="243" t="s">
        <v>142</v>
      </c>
      <c r="H113" s="244">
        <v>35.238</v>
      </c>
      <c r="I113" s="77"/>
      <c r="J113" s="245">
        <f>ROUND(I113*H113,2)</f>
        <v>0</v>
      </c>
      <c r="K113" s="242" t="s">
        <v>143</v>
      </c>
      <c r="L113" s="169"/>
      <c r="M113" s="246" t="s">
        <v>3</v>
      </c>
      <c r="N113" s="247" t="s">
        <v>41</v>
      </c>
      <c r="O113" s="248"/>
      <c r="P113" s="249">
        <f>O113*H113</f>
        <v>0</v>
      </c>
      <c r="Q113" s="249">
        <v>0</v>
      </c>
      <c r="R113" s="249">
        <f>Q113*H113</f>
        <v>0</v>
      </c>
      <c r="S113" s="249">
        <v>0.316</v>
      </c>
      <c r="T113" s="250">
        <f>S113*H113</f>
        <v>11.135208</v>
      </c>
      <c r="U113" s="168"/>
      <c r="V113" s="168"/>
      <c r="W113" s="168"/>
      <c r="X113" s="168"/>
      <c r="Y113" s="168"/>
      <c r="Z113" s="168"/>
      <c r="AA113" s="168"/>
      <c r="AB113" s="168"/>
      <c r="AC113" s="168"/>
      <c r="AD113" s="168"/>
      <c r="AE113" s="168"/>
      <c r="AR113" s="251" t="s">
        <v>144</v>
      </c>
      <c r="AT113" s="251" t="s">
        <v>139</v>
      </c>
      <c r="AU113" s="251" t="s">
        <v>80</v>
      </c>
      <c r="AY113" s="160" t="s">
        <v>137</v>
      </c>
      <c r="BE113" s="252">
        <f>IF(N113="základní",J113,0)</f>
        <v>0</v>
      </c>
      <c r="BF113" s="252">
        <f>IF(N113="snížená",J113,0)</f>
        <v>0</v>
      </c>
      <c r="BG113" s="252">
        <f>IF(N113="zákl. přenesená",J113,0)</f>
        <v>0</v>
      </c>
      <c r="BH113" s="252">
        <f>IF(N113="sníž. přenesená",J113,0)</f>
        <v>0</v>
      </c>
      <c r="BI113" s="252">
        <f>IF(N113="nulová",J113,0)</f>
        <v>0</v>
      </c>
      <c r="BJ113" s="160" t="s">
        <v>78</v>
      </c>
      <c r="BK113" s="252">
        <f>ROUND(I113*H113,2)</f>
        <v>0</v>
      </c>
      <c r="BL113" s="160" t="s">
        <v>144</v>
      </c>
      <c r="BM113" s="251" t="s">
        <v>162</v>
      </c>
    </row>
    <row r="114" spans="1:65" s="171" customFormat="1" ht="201.6">
      <c r="A114" s="168"/>
      <c r="B114" s="169"/>
      <c r="C114" s="168"/>
      <c r="D114" s="253" t="s">
        <v>146</v>
      </c>
      <c r="E114" s="168"/>
      <c r="F114" s="254" t="s">
        <v>163</v>
      </c>
      <c r="G114" s="168"/>
      <c r="H114" s="168"/>
      <c r="I114" s="168"/>
      <c r="J114" s="168"/>
      <c r="K114" s="168"/>
      <c r="L114" s="169"/>
      <c r="M114" s="255"/>
      <c r="N114" s="256"/>
      <c r="O114" s="248"/>
      <c r="P114" s="248"/>
      <c r="Q114" s="248"/>
      <c r="R114" s="248"/>
      <c r="S114" s="248"/>
      <c r="T114" s="257"/>
      <c r="U114" s="168"/>
      <c r="V114" s="168"/>
      <c r="W114" s="168"/>
      <c r="X114" s="168"/>
      <c r="Y114" s="168"/>
      <c r="Z114" s="168"/>
      <c r="AA114" s="168"/>
      <c r="AB114" s="168"/>
      <c r="AC114" s="168"/>
      <c r="AD114" s="168"/>
      <c r="AE114" s="168"/>
      <c r="AT114" s="160" t="s">
        <v>146</v>
      </c>
      <c r="AU114" s="160" t="s">
        <v>80</v>
      </c>
    </row>
    <row r="115" spans="1:65" s="266" customFormat="1">
      <c r="B115" s="267"/>
      <c r="D115" s="253" t="s">
        <v>148</v>
      </c>
      <c r="E115" s="268" t="s">
        <v>3</v>
      </c>
      <c r="F115" s="269" t="s">
        <v>164</v>
      </c>
      <c r="H115" s="268" t="s">
        <v>3</v>
      </c>
      <c r="L115" s="267"/>
      <c r="M115" s="270"/>
      <c r="N115" s="271"/>
      <c r="O115" s="271"/>
      <c r="P115" s="271"/>
      <c r="Q115" s="271"/>
      <c r="R115" s="271"/>
      <c r="S115" s="271"/>
      <c r="T115" s="272"/>
      <c r="AT115" s="268" t="s">
        <v>148</v>
      </c>
      <c r="AU115" s="268" t="s">
        <v>80</v>
      </c>
      <c r="AV115" s="266" t="s">
        <v>78</v>
      </c>
      <c r="AW115" s="266" t="s">
        <v>32</v>
      </c>
      <c r="AX115" s="266" t="s">
        <v>70</v>
      </c>
      <c r="AY115" s="268" t="s">
        <v>137</v>
      </c>
    </row>
    <row r="116" spans="1:65" s="258" customFormat="1">
      <c r="B116" s="259"/>
      <c r="D116" s="253" t="s">
        <v>148</v>
      </c>
      <c r="E116" s="260" t="s">
        <v>3</v>
      </c>
      <c r="F116" s="261" t="s">
        <v>165</v>
      </c>
      <c r="H116" s="262">
        <v>35.238</v>
      </c>
      <c r="L116" s="259"/>
      <c r="M116" s="263"/>
      <c r="N116" s="264"/>
      <c r="O116" s="264"/>
      <c r="P116" s="264"/>
      <c r="Q116" s="264"/>
      <c r="R116" s="264"/>
      <c r="S116" s="264"/>
      <c r="T116" s="265"/>
      <c r="AT116" s="260" t="s">
        <v>148</v>
      </c>
      <c r="AU116" s="260" t="s">
        <v>80</v>
      </c>
      <c r="AV116" s="258" t="s">
        <v>80</v>
      </c>
      <c r="AW116" s="258" t="s">
        <v>32</v>
      </c>
      <c r="AX116" s="258" t="s">
        <v>78</v>
      </c>
      <c r="AY116" s="260" t="s">
        <v>137</v>
      </c>
    </row>
    <row r="117" spans="1:65" s="171" customFormat="1" ht="24" customHeight="1">
      <c r="A117" s="168"/>
      <c r="B117" s="169"/>
      <c r="C117" s="240" t="s">
        <v>166</v>
      </c>
      <c r="D117" s="240" t="s">
        <v>139</v>
      </c>
      <c r="E117" s="241" t="s">
        <v>167</v>
      </c>
      <c r="F117" s="242" t="s">
        <v>168</v>
      </c>
      <c r="G117" s="243" t="s">
        <v>142</v>
      </c>
      <c r="H117" s="244">
        <v>193.36799999999999</v>
      </c>
      <c r="I117" s="77"/>
      <c r="J117" s="245">
        <f>ROUND(I117*H117,2)</f>
        <v>0</v>
      </c>
      <c r="K117" s="242" t="s">
        <v>143</v>
      </c>
      <c r="L117" s="169"/>
      <c r="M117" s="246" t="s">
        <v>3</v>
      </c>
      <c r="N117" s="247" t="s">
        <v>41</v>
      </c>
      <c r="O117" s="248"/>
      <c r="P117" s="249">
        <f>O117*H117</f>
        <v>0</v>
      </c>
      <c r="Q117" s="249">
        <v>0</v>
      </c>
      <c r="R117" s="249">
        <f>Q117*H117</f>
        <v>0</v>
      </c>
      <c r="S117" s="249">
        <v>0.28999999999999998</v>
      </c>
      <c r="T117" s="250">
        <f>S117*H117</f>
        <v>56.076719999999995</v>
      </c>
      <c r="U117" s="168"/>
      <c r="V117" s="168"/>
      <c r="W117" s="168"/>
      <c r="X117" s="168"/>
      <c r="Y117" s="168"/>
      <c r="Z117" s="168"/>
      <c r="AA117" s="168"/>
      <c r="AB117" s="168"/>
      <c r="AC117" s="168"/>
      <c r="AD117" s="168"/>
      <c r="AE117" s="168"/>
      <c r="AR117" s="251" t="s">
        <v>144</v>
      </c>
      <c r="AT117" s="251" t="s">
        <v>139</v>
      </c>
      <c r="AU117" s="251" t="s">
        <v>80</v>
      </c>
      <c r="AY117" s="160" t="s">
        <v>137</v>
      </c>
      <c r="BE117" s="252">
        <f>IF(N117="základní",J117,0)</f>
        <v>0</v>
      </c>
      <c r="BF117" s="252">
        <f>IF(N117="snížená",J117,0)</f>
        <v>0</v>
      </c>
      <c r="BG117" s="252">
        <f>IF(N117="zákl. přenesená",J117,0)</f>
        <v>0</v>
      </c>
      <c r="BH117" s="252">
        <f>IF(N117="sníž. přenesená",J117,0)</f>
        <v>0</v>
      </c>
      <c r="BI117" s="252">
        <f>IF(N117="nulová",J117,0)</f>
        <v>0</v>
      </c>
      <c r="BJ117" s="160" t="s">
        <v>78</v>
      </c>
      <c r="BK117" s="252">
        <f>ROUND(I117*H117,2)</f>
        <v>0</v>
      </c>
      <c r="BL117" s="160" t="s">
        <v>144</v>
      </c>
      <c r="BM117" s="251" t="s">
        <v>169</v>
      </c>
    </row>
    <row r="118" spans="1:65" s="171" customFormat="1" ht="192">
      <c r="A118" s="168"/>
      <c r="B118" s="169"/>
      <c r="C118" s="168"/>
      <c r="D118" s="253" t="s">
        <v>146</v>
      </c>
      <c r="E118" s="168"/>
      <c r="F118" s="254" t="s">
        <v>170</v>
      </c>
      <c r="G118" s="168"/>
      <c r="H118" s="168"/>
      <c r="I118" s="168"/>
      <c r="J118" s="168"/>
      <c r="K118" s="168"/>
      <c r="L118" s="169"/>
      <c r="M118" s="255"/>
      <c r="N118" s="256"/>
      <c r="O118" s="248"/>
      <c r="P118" s="248"/>
      <c r="Q118" s="248"/>
      <c r="R118" s="248"/>
      <c r="S118" s="248"/>
      <c r="T118" s="257"/>
      <c r="U118" s="168"/>
      <c r="V118" s="168"/>
      <c r="W118" s="168"/>
      <c r="X118" s="168"/>
      <c r="Y118" s="168"/>
      <c r="Z118" s="168"/>
      <c r="AA118" s="168"/>
      <c r="AB118" s="168"/>
      <c r="AC118" s="168"/>
      <c r="AD118" s="168"/>
      <c r="AE118" s="168"/>
      <c r="AT118" s="160" t="s">
        <v>146</v>
      </c>
      <c r="AU118" s="160" t="s">
        <v>80</v>
      </c>
    </row>
    <row r="119" spans="1:65" s="258" customFormat="1">
      <c r="B119" s="259"/>
      <c r="D119" s="253" t="s">
        <v>148</v>
      </c>
      <c r="E119" s="260" t="s">
        <v>3</v>
      </c>
      <c r="F119" s="261" t="s">
        <v>171</v>
      </c>
      <c r="H119" s="262">
        <v>193.36799999999999</v>
      </c>
      <c r="L119" s="259"/>
      <c r="M119" s="263"/>
      <c r="N119" s="264"/>
      <c r="O119" s="264"/>
      <c r="P119" s="264"/>
      <c r="Q119" s="264"/>
      <c r="R119" s="264"/>
      <c r="S119" s="264"/>
      <c r="T119" s="265"/>
      <c r="AT119" s="260" t="s">
        <v>148</v>
      </c>
      <c r="AU119" s="260" t="s">
        <v>80</v>
      </c>
      <c r="AV119" s="258" t="s">
        <v>80</v>
      </c>
      <c r="AW119" s="258" t="s">
        <v>32</v>
      </c>
      <c r="AX119" s="258" t="s">
        <v>78</v>
      </c>
      <c r="AY119" s="260" t="s">
        <v>137</v>
      </c>
    </row>
    <row r="120" spans="1:65" s="171" customFormat="1" ht="16.5" customHeight="1">
      <c r="A120" s="168"/>
      <c r="B120" s="169"/>
      <c r="C120" s="240" t="s">
        <v>172</v>
      </c>
      <c r="D120" s="240" t="s">
        <v>139</v>
      </c>
      <c r="E120" s="241" t="s">
        <v>173</v>
      </c>
      <c r="F120" s="242" t="s">
        <v>174</v>
      </c>
      <c r="G120" s="243" t="s">
        <v>175</v>
      </c>
      <c r="H120" s="244">
        <v>116.02</v>
      </c>
      <c r="I120" s="77"/>
      <c r="J120" s="245">
        <f>ROUND(I120*H120,2)</f>
        <v>0</v>
      </c>
      <c r="K120" s="242" t="s">
        <v>143</v>
      </c>
      <c r="L120" s="169"/>
      <c r="M120" s="246" t="s">
        <v>3</v>
      </c>
      <c r="N120" s="247" t="s">
        <v>41</v>
      </c>
      <c r="O120" s="248"/>
      <c r="P120" s="249">
        <f>O120*H120</f>
        <v>0</v>
      </c>
      <c r="Q120" s="249">
        <v>0</v>
      </c>
      <c r="R120" s="249">
        <f>Q120*H120</f>
        <v>0</v>
      </c>
      <c r="S120" s="249">
        <v>0</v>
      </c>
      <c r="T120" s="250">
        <f>S120*H120</f>
        <v>0</v>
      </c>
      <c r="U120" s="168"/>
      <c r="V120" s="168"/>
      <c r="W120" s="168"/>
      <c r="X120" s="168"/>
      <c r="Y120" s="168"/>
      <c r="Z120" s="168"/>
      <c r="AA120" s="168"/>
      <c r="AB120" s="168"/>
      <c r="AC120" s="168"/>
      <c r="AD120" s="168"/>
      <c r="AE120" s="168"/>
      <c r="AR120" s="251" t="s">
        <v>144</v>
      </c>
      <c r="AT120" s="251" t="s">
        <v>139</v>
      </c>
      <c r="AU120" s="251" t="s">
        <v>80</v>
      </c>
      <c r="AY120" s="160" t="s">
        <v>137</v>
      </c>
      <c r="BE120" s="252">
        <f>IF(N120="základní",J120,0)</f>
        <v>0</v>
      </c>
      <c r="BF120" s="252">
        <f>IF(N120="snížená",J120,0)</f>
        <v>0</v>
      </c>
      <c r="BG120" s="252">
        <f>IF(N120="zákl. přenesená",J120,0)</f>
        <v>0</v>
      </c>
      <c r="BH120" s="252">
        <f>IF(N120="sníž. přenesená",J120,0)</f>
        <v>0</v>
      </c>
      <c r="BI120" s="252">
        <f>IF(N120="nulová",J120,0)</f>
        <v>0</v>
      </c>
      <c r="BJ120" s="160" t="s">
        <v>78</v>
      </c>
      <c r="BK120" s="252">
        <f>ROUND(I120*H120,2)</f>
        <v>0</v>
      </c>
      <c r="BL120" s="160" t="s">
        <v>144</v>
      </c>
      <c r="BM120" s="251" t="s">
        <v>176</v>
      </c>
    </row>
    <row r="121" spans="1:65" s="171" customFormat="1" ht="28.8">
      <c r="A121" s="168"/>
      <c r="B121" s="169"/>
      <c r="C121" s="168"/>
      <c r="D121" s="253" t="s">
        <v>146</v>
      </c>
      <c r="E121" s="168"/>
      <c r="F121" s="254" t="s">
        <v>177</v>
      </c>
      <c r="G121" s="168"/>
      <c r="H121" s="168"/>
      <c r="I121" s="168"/>
      <c r="J121" s="168"/>
      <c r="K121" s="168"/>
      <c r="L121" s="169"/>
      <c r="M121" s="255"/>
      <c r="N121" s="256"/>
      <c r="O121" s="248"/>
      <c r="P121" s="248"/>
      <c r="Q121" s="248"/>
      <c r="R121" s="248"/>
      <c r="S121" s="248"/>
      <c r="T121" s="257"/>
      <c r="U121" s="168"/>
      <c r="V121" s="168"/>
      <c r="W121" s="168"/>
      <c r="X121" s="168"/>
      <c r="Y121" s="168"/>
      <c r="Z121" s="168"/>
      <c r="AA121" s="168"/>
      <c r="AB121" s="168"/>
      <c r="AC121" s="168"/>
      <c r="AD121" s="168"/>
      <c r="AE121" s="168"/>
      <c r="AT121" s="160" t="s">
        <v>146</v>
      </c>
      <c r="AU121" s="160" t="s">
        <v>80</v>
      </c>
    </row>
    <row r="122" spans="1:65" s="266" customFormat="1">
      <c r="B122" s="267"/>
      <c r="D122" s="253" t="s">
        <v>148</v>
      </c>
      <c r="E122" s="268" t="s">
        <v>3</v>
      </c>
      <c r="F122" s="269" t="s">
        <v>178</v>
      </c>
      <c r="H122" s="268" t="s">
        <v>3</v>
      </c>
      <c r="L122" s="267"/>
      <c r="M122" s="270"/>
      <c r="N122" s="271"/>
      <c r="O122" s="271"/>
      <c r="P122" s="271"/>
      <c r="Q122" s="271"/>
      <c r="R122" s="271"/>
      <c r="S122" s="271"/>
      <c r="T122" s="272"/>
      <c r="AT122" s="268" t="s">
        <v>148</v>
      </c>
      <c r="AU122" s="268" t="s">
        <v>80</v>
      </c>
      <c r="AV122" s="266" t="s">
        <v>78</v>
      </c>
      <c r="AW122" s="266" t="s">
        <v>32</v>
      </c>
      <c r="AX122" s="266" t="s">
        <v>70</v>
      </c>
      <c r="AY122" s="268" t="s">
        <v>137</v>
      </c>
    </row>
    <row r="123" spans="1:65" s="258" customFormat="1">
      <c r="B123" s="259"/>
      <c r="D123" s="253" t="s">
        <v>148</v>
      </c>
      <c r="E123" s="260" t="s">
        <v>3</v>
      </c>
      <c r="F123" s="261" t="s">
        <v>179</v>
      </c>
      <c r="H123" s="262">
        <v>45.640999999999998</v>
      </c>
      <c r="L123" s="259"/>
      <c r="M123" s="263"/>
      <c r="N123" s="264"/>
      <c r="O123" s="264"/>
      <c r="P123" s="264"/>
      <c r="Q123" s="264"/>
      <c r="R123" s="264"/>
      <c r="S123" s="264"/>
      <c r="T123" s="265"/>
      <c r="AT123" s="260" t="s">
        <v>148</v>
      </c>
      <c r="AU123" s="260" t="s">
        <v>80</v>
      </c>
      <c r="AV123" s="258" t="s">
        <v>80</v>
      </c>
      <c r="AW123" s="258" t="s">
        <v>32</v>
      </c>
      <c r="AX123" s="258" t="s">
        <v>70</v>
      </c>
      <c r="AY123" s="260" t="s">
        <v>137</v>
      </c>
    </row>
    <row r="124" spans="1:65" s="258" customFormat="1">
      <c r="B124" s="259"/>
      <c r="D124" s="253" t="s">
        <v>148</v>
      </c>
      <c r="E124" s="260" t="s">
        <v>3</v>
      </c>
      <c r="F124" s="261" t="s">
        <v>180</v>
      </c>
      <c r="H124" s="262">
        <v>14.603</v>
      </c>
      <c r="L124" s="259"/>
      <c r="M124" s="263"/>
      <c r="N124" s="264"/>
      <c r="O124" s="264"/>
      <c r="P124" s="264"/>
      <c r="Q124" s="264"/>
      <c r="R124" s="264"/>
      <c r="S124" s="264"/>
      <c r="T124" s="265"/>
      <c r="AT124" s="260" t="s">
        <v>148</v>
      </c>
      <c r="AU124" s="260" t="s">
        <v>80</v>
      </c>
      <c r="AV124" s="258" t="s">
        <v>80</v>
      </c>
      <c r="AW124" s="258" t="s">
        <v>32</v>
      </c>
      <c r="AX124" s="258" t="s">
        <v>70</v>
      </c>
      <c r="AY124" s="260" t="s">
        <v>137</v>
      </c>
    </row>
    <row r="125" spans="1:65" s="258" customFormat="1">
      <c r="B125" s="259"/>
      <c r="D125" s="253" t="s">
        <v>148</v>
      </c>
      <c r="E125" s="260" t="s">
        <v>3</v>
      </c>
      <c r="F125" s="261" t="s">
        <v>181</v>
      </c>
      <c r="H125" s="262">
        <v>35.034999999999997</v>
      </c>
      <c r="L125" s="259"/>
      <c r="M125" s="263"/>
      <c r="N125" s="264"/>
      <c r="O125" s="264"/>
      <c r="P125" s="264"/>
      <c r="Q125" s="264"/>
      <c r="R125" s="264"/>
      <c r="S125" s="264"/>
      <c r="T125" s="265"/>
      <c r="AT125" s="260" t="s">
        <v>148</v>
      </c>
      <c r="AU125" s="260" t="s">
        <v>80</v>
      </c>
      <c r="AV125" s="258" t="s">
        <v>80</v>
      </c>
      <c r="AW125" s="258" t="s">
        <v>32</v>
      </c>
      <c r="AX125" s="258" t="s">
        <v>70</v>
      </c>
      <c r="AY125" s="260" t="s">
        <v>137</v>
      </c>
    </row>
    <row r="126" spans="1:65" s="258" customFormat="1">
      <c r="B126" s="259"/>
      <c r="D126" s="253" t="s">
        <v>148</v>
      </c>
      <c r="E126" s="260" t="s">
        <v>3</v>
      </c>
      <c r="F126" s="261" t="s">
        <v>182</v>
      </c>
      <c r="H126" s="262">
        <v>4.1040000000000001</v>
      </c>
      <c r="L126" s="259"/>
      <c r="M126" s="263"/>
      <c r="N126" s="264"/>
      <c r="O126" s="264"/>
      <c r="P126" s="264"/>
      <c r="Q126" s="264"/>
      <c r="R126" s="264"/>
      <c r="S126" s="264"/>
      <c r="T126" s="265"/>
      <c r="AT126" s="260" t="s">
        <v>148</v>
      </c>
      <c r="AU126" s="260" t="s">
        <v>80</v>
      </c>
      <c r="AV126" s="258" t="s">
        <v>80</v>
      </c>
      <c r="AW126" s="258" t="s">
        <v>32</v>
      </c>
      <c r="AX126" s="258" t="s">
        <v>70</v>
      </c>
      <c r="AY126" s="260" t="s">
        <v>137</v>
      </c>
    </row>
    <row r="127" spans="1:65" s="258" customFormat="1">
      <c r="B127" s="259"/>
      <c r="D127" s="253" t="s">
        <v>148</v>
      </c>
      <c r="E127" s="260" t="s">
        <v>3</v>
      </c>
      <c r="F127" s="261" t="s">
        <v>183</v>
      </c>
      <c r="H127" s="262">
        <v>16.637</v>
      </c>
      <c r="L127" s="259"/>
      <c r="M127" s="263"/>
      <c r="N127" s="264"/>
      <c r="O127" s="264"/>
      <c r="P127" s="264"/>
      <c r="Q127" s="264"/>
      <c r="R127" s="264"/>
      <c r="S127" s="264"/>
      <c r="T127" s="265"/>
      <c r="AT127" s="260" t="s">
        <v>148</v>
      </c>
      <c r="AU127" s="260" t="s">
        <v>80</v>
      </c>
      <c r="AV127" s="258" t="s">
        <v>80</v>
      </c>
      <c r="AW127" s="258" t="s">
        <v>32</v>
      </c>
      <c r="AX127" s="258" t="s">
        <v>70</v>
      </c>
      <c r="AY127" s="260" t="s">
        <v>137</v>
      </c>
    </row>
    <row r="128" spans="1:65" s="273" customFormat="1">
      <c r="B128" s="274"/>
      <c r="D128" s="253" t="s">
        <v>148</v>
      </c>
      <c r="E128" s="275" t="s">
        <v>3</v>
      </c>
      <c r="F128" s="276" t="s">
        <v>184</v>
      </c>
      <c r="H128" s="277">
        <v>116.02</v>
      </c>
      <c r="L128" s="274"/>
      <c r="M128" s="278"/>
      <c r="N128" s="279"/>
      <c r="O128" s="279"/>
      <c r="P128" s="279"/>
      <c r="Q128" s="279"/>
      <c r="R128" s="279"/>
      <c r="S128" s="279"/>
      <c r="T128" s="280"/>
      <c r="AT128" s="275" t="s">
        <v>148</v>
      </c>
      <c r="AU128" s="275" t="s">
        <v>80</v>
      </c>
      <c r="AV128" s="273" t="s">
        <v>144</v>
      </c>
      <c r="AW128" s="273" t="s">
        <v>32</v>
      </c>
      <c r="AX128" s="273" t="s">
        <v>78</v>
      </c>
      <c r="AY128" s="275" t="s">
        <v>137</v>
      </c>
    </row>
    <row r="129" spans="1:65" s="171" customFormat="1" ht="24" customHeight="1">
      <c r="A129" s="168"/>
      <c r="B129" s="169"/>
      <c r="C129" s="240" t="s">
        <v>185</v>
      </c>
      <c r="D129" s="240" t="s">
        <v>139</v>
      </c>
      <c r="E129" s="241" t="s">
        <v>186</v>
      </c>
      <c r="F129" s="242" t="s">
        <v>187</v>
      </c>
      <c r="G129" s="243" t="s">
        <v>175</v>
      </c>
      <c r="H129" s="244">
        <v>28.082999999999998</v>
      </c>
      <c r="I129" s="77"/>
      <c r="J129" s="245">
        <f>ROUND(I129*H129,2)</f>
        <v>0</v>
      </c>
      <c r="K129" s="242" t="s">
        <v>143</v>
      </c>
      <c r="L129" s="169"/>
      <c r="M129" s="246" t="s">
        <v>3</v>
      </c>
      <c r="N129" s="247" t="s">
        <v>41</v>
      </c>
      <c r="O129" s="248"/>
      <c r="P129" s="249">
        <f>O129*H129</f>
        <v>0</v>
      </c>
      <c r="Q129" s="249">
        <v>0</v>
      </c>
      <c r="R129" s="249">
        <f>Q129*H129</f>
        <v>0</v>
      </c>
      <c r="S129" s="249">
        <v>0</v>
      </c>
      <c r="T129" s="250">
        <f>S129*H129</f>
        <v>0</v>
      </c>
      <c r="U129" s="168"/>
      <c r="V129" s="168"/>
      <c r="W129" s="168"/>
      <c r="X129" s="168"/>
      <c r="Y129" s="168"/>
      <c r="Z129" s="168"/>
      <c r="AA129" s="168"/>
      <c r="AB129" s="168"/>
      <c r="AC129" s="168"/>
      <c r="AD129" s="168"/>
      <c r="AE129" s="168"/>
      <c r="AR129" s="251" t="s">
        <v>144</v>
      </c>
      <c r="AT129" s="251" t="s">
        <v>139</v>
      </c>
      <c r="AU129" s="251" t="s">
        <v>80</v>
      </c>
      <c r="AY129" s="160" t="s">
        <v>137</v>
      </c>
      <c r="BE129" s="252">
        <f>IF(N129="základní",J129,0)</f>
        <v>0</v>
      </c>
      <c r="BF129" s="252">
        <f>IF(N129="snížená",J129,0)</f>
        <v>0</v>
      </c>
      <c r="BG129" s="252">
        <f>IF(N129="zákl. přenesená",J129,0)</f>
        <v>0</v>
      </c>
      <c r="BH129" s="252">
        <f>IF(N129="sníž. přenesená",J129,0)</f>
        <v>0</v>
      </c>
      <c r="BI129" s="252">
        <f>IF(N129="nulová",J129,0)</f>
        <v>0</v>
      </c>
      <c r="BJ129" s="160" t="s">
        <v>78</v>
      </c>
      <c r="BK129" s="252">
        <f>ROUND(I129*H129,2)</f>
        <v>0</v>
      </c>
      <c r="BL129" s="160" t="s">
        <v>144</v>
      </c>
      <c r="BM129" s="251" t="s">
        <v>188</v>
      </c>
    </row>
    <row r="130" spans="1:65" s="171" customFormat="1" ht="144">
      <c r="A130" s="168"/>
      <c r="B130" s="169"/>
      <c r="C130" s="168"/>
      <c r="D130" s="253" t="s">
        <v>146</v>
      </c>
      <c r="E130" s="168"/>
      <c r="F130" s="254" t="s">
        <v>189</v>
      </c>
      <c r="G130" s="168"/>
      <c r="H130" s="168"/>
      <c r="I130" s="168"/>
      <c r="J130" s="168"/>
      <c r="K130" s="168"/>
      <c r="L130" s="169"/>
      <c r="M130" s="255"/>
      <c r="N130" s="256"/>
      <c r="O130" s="248"/>
      <c r="P130" s="248"/>
      <c r="Q130" s="248"/>
      <c r="R130" s="248"/>
      <c r="S130" s="248"/>
      <c r="T130" s="257"/>
      <c r="U130" s="168"/>
      <c r="V130" s="168"/>
      <c r="W130" s="168"/>
      <c r="X130" s="168"/>
      <c r="Y130" s="168"/>
      <c r="Z130" s="168"/>
      <c r="AA130" s="168"/>
      <c r="AB130" s="168"/>
      <c r="AC130" s="168"/>
      <c r="AD130" s="168"/>
      <c r="AE130" s="168"/>
      <c r="AT130" s="160" t="s">
        <v>146</v>
      </c>
      <c r="AU130" s="160" t="s">
        <v>80</v>
      </c>
    </row>
    <row r="131" spans="1:65" s="266" customFormat="1">
      <c r="B131" s="267"/>
      <c r="D131" s="253" t="s">
        <v>148</v>
      </c>
      <c r="E131" s="268" t="s">
        <v>3</v>
      </c>
      <c r="F131" s="269" t="s">
        <v>190</v>
      </c>
      <c r="H131" s="268" t="s">
        <v>3</v>
      </c>
      <c r="L131" s="267"/>
      <c r="M131" s="270"/>
      <c r="N131" s="271"/>
      <c r="O131" s="271"/>
      <c r="P131" s="271"/>
      <c r="Q131" s="271"/>
      <c r="R131" s="271"/>
      <c r="S131" s="271"/>
      <c r="T131" s="272"/>
      <c r="AT131" s="268" t="s">
        <v>148</v>
      </c>
      <c r="AU131" s="268" t="s">
        <v>80</v>
      </c>
      <c r="AV131" s="266" t="s">
        <v>78</v>
      </c>
      <c r="AW131" s="266" t="s">
        <v>32</v>
      </c>
      <c r="AX131" s="266" t="s">
        <v>70</v>
      </c>
      <c r="AY131" s="268" t="s">
        <v>137</v>
      </c>
    </row>
    <row r="132" spans="1:65" s="258" customFormat="1">
      <c r="B132" s="259"/>
      <c r="D132" s="253" t="s">
        <v>148</v>
      </c>
      <c r="E132" s="260" t="s">
        <v>3</v>
      </c>
      <c r="F132" s="261" t="s">
        <v>191</v>
      </c>
      <c r="H132" s="262">
        <v>12.170999999999999</v>
      </c>
      <c r="L132" s="259"/>
      <c r="M132" s="263"/>
      <c r="N132" s="264"/>
      <c r="O132" s="264"/>
      <c r="P132" s="264"/>
      <c r="Q132" s="264"/>
      <c r="R132" s="264"/>
      <c r="S132" s="264"/>
      <c r="T132" s="265"/>
      <c r="AT132" s="260" t="s">
        <v>148</v>
      </c>
      <c r="AU132" s="260" t="s">
        <v>80</v>
      </c>
      <c r="AV132" s="258" t="s">
        <v>80</v>
      </c>
      <c r="AW132" s="258" t="s">
        <v>32</v>
      </c>
      <c r="AX132" s="258" t="s">
        <v>70</v>
      </c>
      <c r="AY132" s="260" t="s">
        <v>137</v>
      </c>
    </row>
    <row r="133" spans="1:65" s="258" customFormat="1">
      <c r="B133" s="259"/>
      <c r="D133" s="253" t="s">
        <v>148</v>
      </c>
      <c r="E133" s="260" t="s">
        <v>3</v>
      </c>
      <c r="F133" s="261" t="s">
        <v>192</v>
      </c>
      <c r="H133" s="262">
        <v>1.038</v>
      </c>
      <c r="L133" s="259"/>
      <c r="M133" s="263"/>
      <c r="N133" s="264"/>
      <c r="O133" s="264"/>
      <c r="P133" s="264"/>
      <c r="Q133" s="264"/>
      <c r="R133" s="264"/>
      <c r="S133" s="264"/>
      <c r="T133" s="265"/>
      <c r="AT133" s="260" t="s">
        <v>148</v>
      </c>
      <c r="AU133" s="260" t="s">
        <v>80</v>
      </c>
      <c r="AV133" s="258" t="s">
        <v>80</v>
      </c>
      <c r="AW133" s="258" t="s">
        <v>32</v>
      </c>
      <c r="AX133" s="258" t="s">
        <v>70</v>
      </c>
      <c r="AY133" s="260" t="s">
        <v>137</v>
      </c>
    </row>
    <row r="134" spans="1:65" s="258" customFormat="1">
      <c r="B134" s="259"/>
      <c r="D134" s="253" t="s">
        <v>148</v>
      </c>
      <c r="E134" s="260" t="s">
        <v>3</v>
      </c>
      <c r="F134" s="261" t="s">
        <v>193</v>
      </c>
      <c r="H134" s="262">
        <v>9.343</v>
      </c>
      <c r="L134" s="259"/>
      <c r="M134" s="263"/>
      <c r="N134" s="264"/>
      <c r="O134" s="264"/>
      <c r="P134" s="264"/>
      <c r="Q134" s="264"/>
      <c r="R134" s="264"/>
      <c r="S134" s="264"/>
      <c r="T134" s="265"/>
      <c r="AT134" s="260" t="s">
        <v>148</v>
      </c>
      <c r="AU134" s="260" t="s">
        <v>80</v>
      </c>
      <c r="AV134" s="258" t="s">
        <v>80</v>
      </c>
      <c r="AW134" s="258" t="s">
        <v>32</v>
      </c>
      <c r="AX134" s="258" t="s">
        <v>70</v>
      </c>
      <c r="AY134" s="260" t="s">
        <v>137</v>
      </c>
    </row>
    <row r="135" spans="1:65" s="258" customFormat="1">
      <c r="B135" s="259"/>
      <c r="D135" s="253" t="s">
        <v>148</v>
      </c>
      <c r="E135" s="260" t="s">
        <v>3</v>
      </c>
      <c r="F135" s="261" t="s">
        <v>194</v>
      </c>
      <c r="H135" s="262">
        <v>1.0940000000000001</v>
      </c>
      <c r="L135" s="259"/>
      <c r="M135" s="263"/>
      <c r="N135" s="264"/>
      <c r="O135" s="264"/>
      <c r="P135" s="264"/>
      <c r="Q135" s="264"/>
      <c r="R135" s="264"/>
      <c r="S135" s="264"/>
      <c r="T135" s="265"/>
      <c r="AT135" s="260" t="s">
        <v>148</v>
      </c>
      <c r="AU135" s="260" t="s">
        <v>80</v>
      </c>
      <c r="AV135" s="258" t="s">
        <v>80</v>
      </c>
      <c r="AW135" s="258" t="s">
        <v>32</v>
      </c>
      <c r="AX135" s="258" t="s">
        <v>70</v>
      </c>
      <c r="AY135" s="260" t="s">
        <v>137</v>
      </c>
    </row>
    <row r="136" spans="1:65" s="258" customFormat="1">
      <c r="B136" s="259"/>
      <c r="D136" s="253" t="s">
        <v>148</v>
      </c>
      <c r="E136" s="260" t="s">
        <v>3</v>
      </c>
      <c r="F136" s="261" t="s">
        <v>195</v>
      </c>
      <c r="H136" s="262">
        <v>4.4370000000000003</v>
      </c>
      <c r="L136" s="259"/>
      <c r="M136" s="263"/>
      <c r="N136" s="264"/>
      <c r="O136" s="264"/>
      <c r="P136" s="264"/>
      <c r="Q136" s="264"/>
      <c r="R136" s="264"/>
      <c r="S136" s="264"/>
      <c r="T136" s="265"/>
      <c r="AT136" s="260" t="s">
        <v>148</v>
      </c>
      <c r="AU136" s="260" t="s">
        <v>80</v>
      </c>
      <c r="AV136" s="258" t="s">
        <v>80</v>
      </c>
      <c r="AW136" s="258" t="s">
        <v>32</v>
      </c>
      <c r="AX136" s="258" t="s">
        <v>70</v>
      </c>
      <c r="AY136" s="260" t="s">
        <v>137</v>
      </c>
    </row>
    <row r="137" spans="1:65" s="273" customFormat="1">
      <c r="B137" s="274"/>
      <c r="D137" s="253" t="s">
        <v>148</v>
      </c>
      <c r="E137" s="275" t="s">
        <v>3</v>
      </c>
      <c r="F137" s="276" t="s">
        <v>184</v>
      </c>
      <c r="H137" s="277">
        <v>28.082999999999998</v>
      </c>
      <c r="L137" s="274"/>
      <c r="M137" s="278"/>
      <c r="N137" s="279"/>
      <c r="O137" s="279"/>
      <c r="P137" s="279"/>
      <c r="Q137" s="279"/>
      <c r="R137" s="279"/>
      <c r="S137" s="279"/>
      <c r="T137" s="280"/>
      <c r="AT137" s="275" t="s">
        <v>148</v>
      </c>
      <c r="AU137" s="275" t="s">
        <v>80</v>
      </c>
      <c r="AV137" s="273" t="s">
        <v>144</v>
      </c>
      <c r="AW137" s="273" t="s">
        <v>32</v>
      </c>
      <c r="AX137" s="273" t="s">
        <v>78</v>
      </c>
      <c r="AY137" s="275" t="s">
        <v>137</v>
      </c>
    </row>
    <row r="138" spans="1:65" s="171" customFormat="1" ht="24" customHeight="1">
      <c r="A138" s="168"/>
      <c r="B138" s="169"/>
      <c r="C138" s="240" t="s">
        <v>196</v>
      </c>
      <c r="D138" s="240" t="s">
        <v>139</v>
      </c>
      <c r="E138" s="241" t="s">
        <v>197</v>
      </c>
      <c r="F138" s="242" t="s">
        <v>198</v>
      </c>
      <c r="G138" s="243" t="s">
        <v>199</v>
      </c>
      <c r="H138" s="244">
        <v>50.548999999999999</v>
      </c>
      <c r="I138" s="77"/>
      <c r="J138" s="245">
        <f>ROUND(I138*H138,2)</f>
        <v>0</v>
      </c>
      <c r="K138" s="242" t="s">
        <v>143</v>
      </c>
      <c r="L138" s="169"/>
      <c r="M138" s="246" t="s">
        <v>3</v>
      </c>
      <c r="N138" s="247" t="s">
        <v>41</v>
      </c>
      <c r="O138" s="248"/>
      <c r="P138" s="249">
        <f>O138*H138</f>
        <v>0</v>
      </c>
      <c r="Q138" s="249">
        <v>0</v>
      </c>
      <c r="R138" s="249">
        <f>Q138*H138</f>
        <v>0</v>
      </c>
      <c r="S138" s="249">
        <v>0</v>
      </c>
      <c r="T138" s="250">
        <f>S138*H138</f>
        <v>0</v>
      </c>
      <c r="U138" s="168"/>
      <c r="V138" s="168"/>
      <c r="W138" s="168"/>
      <c r="X138" s="168"/>
      <c r="Y138" s="168"/>
      <c r="Z138" s="168"/>
      <c r="AA138" s="168"/>
      <c r="AB138" s="168"/>
      <c r="AC138" s="168"/>
      <c r="AD138" s="168"/>
      <c r="AE138" s="168"/>
      <c r="AR138" s="251" t="s">
        <v>144</v>
      </c>
      <c r="AT138" s="251" t="s">
        <v>139</v>
      </c>
      <c r="AU138" s="251" t="s">
        <v>80</v>
      </c>
      <c r="AY138" s="160" t="s">
        <v>137</v>
      </c>
      <c r="BE138" s="252">
        <f>IF(N138="základní",J138,0)</f>
        <v>0</v>
      </c>
      <c r="BF138" s="252">
        <f>IF(N138="snížená",J138,0)</f>
        <v>0</v>
      </c>
      <c r="BG138" s="252">
        <f>IF(N138="zákl. přenesená",J138,0)</f>
        <v>0</v>
      </c>
      <c r="BH138" s="252">
        <f>IF(N138="sníž. přenesená",J138,0)</f>
        <v>0</v>
      </c>
      <c r="BI138" s="252">
        <f>IF(N138="nulová",J138,0)</f>
        <v>0</v>
      </c>
      <c r="BJ138" s="160" t="s">
        <v>78</v>
      </c>
      <c r="BK138" s="252">
        <f>ROUND(I138*H138,2)</f>
        <v>0</v>
      </c>
      <c r="BL138" s="160" t="s">
        <v>144</v>
      </c>
      <c r="BM138" s="251" t="s">
        <v>200</v>
      </c>
    </row>
    <row r="139" spans="1:65" s="171" customFormat="1" ht="28.8">
      <c r="A139" s="168"/>
      <c r="B139" s="169"/>
      <c r="C139" s="168"/>
      <c r="D139" s="253" t="s">
        <v>146</v>
      </c>
      <c r="E139" s="168"/>
      <c r="F139" s="254" t="s">
        <v>201</v>
      </c>
      <c r="G139" s="168"/>
      <c r="H139" s="168"/>
      <c r="I139" s="168"/>
      <c r="J139" s="168"/>
      <c r="K139" s="168"/>
      <c r="L139" s="169"/>
      <c r="M139" s="255"/>
      <c r="N139" s="256"/>
      <c r="O139" s="248"/>
      <c r="P139" s="248"/>
      <c r="Q139" s="248"/>
      <c r="R139" s="248"/>
      <c r="S139" s="248"/>
      <c r="T139" s="257"/>
      <c r="U139" s="168"/>
      <c r="V139" s="168"/>
      <c r="W139" s="168"/>
      <c r="X139" s="168"/>
      <c r="Y139" s="168"/>
      <c r="Z139" s="168"/>
      <c r="AA139" s="168"/>
      <c r="AB139" s="168"/>
      <c r="AC139" s="168"/>
      <c r="AD139" s="168"/>
      <c r="AE139" s="168"/>
      <c r="AT139" s="160" t="s">
        <v>146</v>
      </c>
      <c r="AU139" s="160" t="s">
        <v>80</v>
      </c>
    </row>
    <row r="140" spans="1:65" s="258" customFormat="1">
      <c r="B140" s="259"/>
      <c r="D140" s="253" t="s">
        <v>148</v>
      </c>
      <c r="E140" s="260" t="s">
        <v>3</v>
      </c>
      <c r="F140" s="261" t="s">
        <v>202</v>
      </c>
      <c r="H140" s="262">
        <v>50.548999999999999</v>
      </c>
      <c r="L140" s="259"/>
      <c r="M140" s="263"/>
      <c r="N140" s="264"/>
      <c r="O140" s="264"/>
      <c r="P140" s="264"/>
      <c r="Q140" s="264"/>
      <c r="R140" s="264"/>
      <c r="S140" s="264"/>
      <c r="T140" s="265"/>
      <c r="AT140" s="260" t="s">
        <v>148</v>
      </c>
      <c r="AU140" s="260" t="s">
        <v>80</v>
      </c>
      <c r="AV140" s="258" t="s">
        <v>80</v>
      </c>
      <c r="AW140" s="258" t="s">
        <v>32</v>
      </c>
      <c r="AX140" s="258" t="s">
        <v>70</v>
      </c>
      <c r="AY140" s="260" t="s">
        <v>137</v>
      </c>
    </row>
    <row r="141" spans="1:65" s="273" customFormat="1">
      <c r="B141" s="274"/>
      <c r="D141" s="253" t="s">
        <v>148</v>
      </c>
      <c r="E141" s="275" t="s">
        <v>3</v>
      </c>
      <c r="F141" s="276" t="s">
        <v>184</v>
      </c>
      <c r="H141" s="277">
        <v>50.548999999999999</v>
      </c>
      <c r="L141" s="274"/>
      <c r="M141" s="278"/>
      <c r="N141" s="279"/>
      <c r="O141" s="279"/>
      <c r="P141" s="279"/>
      <c r="Q141" s="279"/>
      <c r="R141" s="279"/>
      <c r="S141" s="279"/>
      <c r="T141" s="280"/>
      <c r="AT141" s="275" t="s">
        <v>148</v>
      </c>
      <c r="AU141" s="275" t="s">
        <v>80</v>
      </c>
      <c r="AV141" s="273" t="s">
        <v>144</v>
      </c>
      <c r="AW141" s="273" t="s">
        <v>32</v>
      </c>
      <c r="AX141" s="273" t="s">
        <v>78</v>
      </c>
      <c r="AY141" s="275" t="s">
        <v>137</v>
      </c>
    </row>
    <row r="142" spans="1:65" s="171" customFormat="1" ht="24" customHeight="1">
      <c r="A142" s="168"/>
      <c r="B142" s="169"/>
      <c r="C142" s="240" t="s">
        <v>203</v>
      </c>
      <c r="D142" s="240" t="s">
        <v>139</v>
      </c>
      <c r="E142" s="241" t="s">
        <v>204</v>
      </c>
      <c r="F142" s="242" t="s">
        <v>205</v>
      </c>
      <c r="G142" s="243" t="s">
        <v>175</v>
      </c>
      <c r="H142" s="244">
        <v>87.936999999999998</v>
      </c>
      <c r="I142" s="77"/>
      <c r="J142" s="245">
        <f>ROUND(I142*H142,2)</f>
        <v>0</v>
      </c>
      <c r="K142" s="242" t="s">
        <v>143</v>
      </c>
      <c r="L142" s="169"/>
      <c r="M142" s="246" t="s">
        <v>3</v>
      </c>
      <c r="N142" s="247" t="s">
        <v>41</v>
      </c>
      <c r="O142" s="248"/>
      <c r="P142" s="249">
        <f>O142*H142</f>
        <v>0</v>
      </c>
      <c r="Q142" s="249">
        <v>0</v>
      </c>
      <c r="R142" s="249">
        <f>Q142*H142</f>
        <v>0</v>
      </c>
      <c r="S142" s="249">
        <v>0</v>
      </c>
      <c r="T142" s="250">
        <f>S142*H142</f>
        <v>0</v>
      </c>
      <c r="U142" s="168"/>
      <c r="V142" s="168"/>
      <c r="W142" s="168"/>
      <c r="X142" s="168"/>
      <c r="Y142" s="168"/>
      <c r="Z142" s="168"/>
      <c r="AA142" s="168"/>
      <c r="AB142" s="168"/>
      <c r="AC142" s="168"/>
      <c r="AD142" s="168"/>
      <c r="AE142" s="168"/>
      <c r="AR142" s="251" t="s">
        <v>144</v>
      </c>
      <c r="AT142" s="251" t="s">
        <v>139</v>
      </c>
      <c r="AU142" s="251" t="s">
        <v>80</v>
      </c>
      <c r="AY142" s="160" t="s">
        <v>137</v>
      </c>
      <c r="BE142" s="252">
        <f>IF(N142="základní",J142,0)</f>
        <v>0</v>
      </c>
      <c r="BF142" s="252">
        <f>IF(N142="snížená",J142,0)</f>
        <v>0</v>
      </c>
      <c r="BG142" s="252">
        <f>IF(N142="zákl. přenesená",J142,0)</f>
        <v>0</v>
      </c>
      <c r="BH142" s="252">
        <f>IF(N142="sníž. přenesená",J142,0)</f>
        <v>0</v>
      </c>
      <c r="BI142" s="252">
        <f>IF(N142="nulová",J142,0)</f>
        <v>0</v>
      </c>
      <c r="BJ142" s="160" t="s">
        <v>78</v>
      </c>
      <c r="BK142" s="252">
        <f>ROUND(I142*H142,2)</f>
        <v>0</v>
      </c>
      <c r="BL142" s="160" t="s">
        <v>144</v>
      </c>
      <c r="BM142" s="251" t="s">
        <v>206</v>
      </c>
    </row>
    <row r="143" spans="1:65" s="171" customFormat="1" ht="345.6">
      <c r="A143" s="168"/>
      <c r="B143" s="169"/>
      <c r="C143" s="168"/>
      <c r="D143" s="253" t="s">
        <v>146</v>
      </c>
      <c r="E143" s="168"/>
      <c r="F143" s="254" t="s">
        <v>207</v>
      </c>
      <c r="G143" s="168"/>
      <c r="H143" s="168"/>
      <c r="I143" s="168"/>
      <c r="J143" s="168"/>
      <c r="K143" s="168"/>
      <c r="L143" s="169"/>
      <c r="M143" s="255"/>
      <c r="N143" s="256"/>
      <c r="O143" s="248"/>
      <c r="P143" s="248"/>
      <c r="Q143" s="248"/>
      <c r="R143" s="248"/>
      <c r="S143" s="248"/>
      <c r="T143" s="257"/>
      <c r="U143" s="168"/>
      <c r="V143" s="168"/>
      <c r="W143" s="168"/>
      <c r="X143" s="168"/>
      <c r="Y143" s="168"/>
      <c r="Z143" s="168"/>
      <c r="AA143" s="168"/>
      <c r="AB143" s="168"/>
      <c r="AC143" s="168"/>
      <c r="AD143" s="168"/>
      <c r="AE143" s="168"/>
      <c r="AT143" s="160" t="s">
        <v>146</v>
      </c>
      <c r="AU143" s="160" t="s">
        <v>80</v>
      </c>
    </row>
    <row r="144" spans="1:65" s="258" customFormat="1">
      <c r="B144" s="259"/>
      <c r="D144" s="253" t="s">
        <v>148</v>
      </c>
      <c r="E144" s="260" t="s">
        <v>3</v>
      </c>
      <c r="F144" s="261" t="s">
        <v>208</v>
      </c>
      <c r="H144" s="262">
        <v>116.02</v>
      </c>
      <c r="L144" s="259"/>
      <c r="M144" s="263"/>
      <c r="N144" s="264"/>
      <c r="O144" s="264"/>
      <c r="P144" s="264"/>
      <c r="Q144" s="264"/>
      <c r="R144" s="264"/>
      <c r="S144" s="264"/>
      <c r="T144" s="265"/>
      <c r="AT144" s="260" t="s">
        <v>148</v>
      </c>
      <c r="AU144" s="260" t="s">
        <v>80</v>
      </c>
      <c r="AV144" s="258" t="s">
        <v>80</v>
      </c>
      <c r="AW144" s="258" t="s">
        <v>32</v>
      </c>
      <c r="AX144" s="258" t="s">
        <v>70</v>
      </c>
      <c r="AY144" s="260" t="s">
        <v>137</v>
      </c>
    </row>
    <row r="145" spans="1:65" s="258" customFormat="1">
      <c r="B145" s="259"/>
      <c r="D145" s="253" t="s">
        <v>148</v>
      </c>
      <c r="E145" s="260" t="s">
        <v>3</v>
      </c>
      <c r="F145" s="261" t="s">
        <v>209</v>
      </c>
      <c r="H145" s="262">
        <v>-28.082999999999998</v>
      </c>
      <c r="L145" s="259"/>
      <c r="M145" s="263"/>
      <c r="N145" s="264"/>
      <c r="O145" s="264"/>
      <c r="P145" s="264"/>
      <c r="Q145" s="264"/>
      <c r="R145" s="264"/>
      <c r="S145" s="264"/>
      <c r="T145" s="265"/>
      <c r="AT145" s="260" t="s">
        <v>148</v>
      </c>
      <c r="AU145" s="260" t="s">
        <v>80</v>
      </c>
      <c r="AV145" s="258" t="s">
        <v>80</v>
      </c>
      <c r="AW145" s="258" t="s">
        <v>32</v>
      </c>
      <c r="AX145" s="258" t="s">
        <v>70</v>
      </c>
      <c r="AY145" s="260" t="s">
        <v>137</v>
      </c>
    </row>
    <row r="146" spans="1:65" s="273" customFormat="1">
      <c r="B146" s="274"/>
      <c r="D146" s="253" t="s">
        <v>148</v>
      </c>
      <c r="E146" s="275" t="s">
        <v>3</v>
      </c>
      <c r="F146" s="276" t="s">
        <v>184</v>
      </c>
      <c r="H146" s="277">
        <v>87.936999999999998</v>
      </c>
      <c r="L146" s="274"/>
      <c r="M146" s="278"/>
      <c r="N146" s="279"/>
      <c r="O146" s="279"/>
      <c r="P146" s="279"/>
      <c r="Q146" s="279"/>
      <c r="R146" s="279"/>
      <c r="S146" s="279"/>
      <c r="T146" s="280"/>
      <c r="AT146" s="275" t="s">
        <v>148</v>
      </c>
      <c r="AU146" s="275" t="s">
        <v>80</v>
      </c>
      <c r="AV146" s="273" t="s">
        <v>144</v>
      </c>
      <c r="AW146" s="273" t="s">
        <v>32</v>
      </c>
      <c r="AX146" s="273" t="s">
        <v>78</v>
      </c>
      <c r="AY146" s="275" t="s">
        <v>137</v>
      </c>
    </row>
    <row r="147" spans="1:65" s="227" customFormat="1" ht="22.8" customHeight="1">
      <c r="B147" s="228"/>
      <c r="D147" s="229" t="s">
        <v>69</v>
      </c>
      <c r="E147" s="238" t="s">
        <v>155</v>
      </c>
      <c r="F147" s="238" t="s">
        <v>210</v>
      </c>
      <c r="J147" s="239">
        <f>BK147</f>
        <v>0</v>
      </c>
      <c r="L147" s="228"/>
      <c r="M147" s="232"/>
      <c r="N147" s="233"/>
      <c r="O147" s="233"/>
      <c r="P147" s="234">
        <f>SUM(P148:P157)</f>
        <v>0</v>
      </c>
      <c r="Q147" s="233"/>
      <c r="R147" s="234">
        <f>SUM(R148:R157)</f>
        <v>14.107952370000001</v>
      </c>
      <c r="S147" s="233"/>
      <c r="T147" s="235">
        <f>SUM(T148:T157)</f>
        <v>0</v>
      </c>
      <c r="AR147" s="229" t="s">
        <v>78</v>
      </c>
      <c r="AT147" s="236" t="s">
        <v>69</v>
      </c>
      <c r="AU147" s="236" t="s">
        <v>78</v>
      </c>
      <c r="AY147" s="229" t="s">
        <v>137</v>
      </c>
      <c r="BK147" s="237">
        <f>SUM(BK148:BK157)</f>
        <v>0</v>
      </c>
    </row>
    <row r="148" spans="1:65" s="171" customFormat="1" ht="24" customHeight="1">
      <c r="A148" s="168"/>
      <c r="B148" s="169"/>
      <c r="C148" s="240" t="s">
        <v>211</v>
      </c>
      <c r="D148" s="240" t="s">
        <v>139</v>
      </c>
      <c r="E148" s="241" t="s">
        <v>212</v>
      </c>
      <c r="F148" s="242" t="s">
        <v>213</v>
      </c>
      <c r="G148" s="243" t="s">
        <v>142</v>
      </c>
      <c r="H148" s="244">
        <v>374.06099999999998</v>
      </c>
      <c r="I148" s="77"/>
      <c r="J148" s="245">
        <f>ROUND(I148*H148,2)</f>
        <v>0</v>
      </c>
      <c r="K148" s="242" t="s">
        <v>143</v>
      </c>
      <c r="L148" s="169"/>
      <c r="M148" s="246" t="s">
        <v>3</v>
      </c>
      <c r="N148" s="247" t="s">
        <v>41</v>
      </c>
      <c r="O148" s="248"/>
      <c r="P148" s="249">
        <f>O148*H148</f>
        <v>0</v>
      </c>
      <c r="Q148" s="249">
        <v>2.8570000000000002E-2</v>
      </c>
      <c r="R148" s="249">
        <f>Q148*H148</f>
        <v>10.686922770000001</v>
      </c>
      <c r="S148" s="249">
        <v>0</v>
      </c>
      <c r="T148" s="250">
        <f>S148*H148</f>
        <v>0</v>
      </c>
      <c r="U148" s="168"/>
      <c r="V148" s="168"/>
      <c r="W148" s="168"/>
      <c r="X148" s="168"/>
      <c r="Y148" s="168"/>
      <c r="Z148" s="168"/>
      <c r="AA148" s="168"/>
      <c r="AB148" s="168"/>
      <c r="AC148" s="168"/>
      <c r="AD148" s="168"/>
      <c r="AE148" s="168"/>
      <c r="AR148" s="251" t="s">
        <v>144</v>
      </c>
      <c r="AT148" s="251" t="s">
        <v>139</v>
      </c>
      <c r="AU148" s="251" t="s">
        <v>80</v>
      </c>
      <c r="AY148" s="160" t="s">
        <v>137</v>
      </c>
      <c r="BE148" s="252">
        <f>IF(N148="základní",J148,0)</f>
        <v>0</v>
      </c>
      <c r="BF148" s="252">
        <f>IF(N148="snížená",J148,0)</f>
        <v>0</v>
      </c>
      <c r="BG148" s="252">
        <f>IF(N148="zákl. přenesená",J148,0)</f>
        <v>0</v>
      </c>
      <c r="BH148" s="252">
        <f>IF(N148="sníž. přenesená",J148,0)</f>
        <v>0</v>
      </c>
      <c r="BI148" s="252">
        <f>IF(N148="nulová",J148,0)</f>
        <v>0</v>
      </c>
      <c r="BJ148" s="160" t="s">
        <v>78</v>
      </c>
      <c r="BK148" s="252">
        <f>ROUND(I148*H148,2)</f>
        <v>0</v>
      </c>
      <c r="BL148" s="160" t="s">
        <v>144</v>
      </c>
      <c r="BM148" s="251" t="s">
        <v>214</v>
      </c>
    </row>
    <row r="149" spans="1:65" s="266" customFormat="1">
      <c r="B149" s="267"/>
      <c r="D149" s="253" t="s">
        <v>148</v>
      </c>
      <c r="E149" s="268" t="s">
        <v>3</v>
      </c>
      <c r="F149" s="269" t="s">
        <v>215</v>
      </c>
      <c r="H149" s="268" t="s">
        <v>3</v>
      </c>
      <c r="L149" s="267"/>
      <c r="M149" s="270"/>
      <c r="N149" s="271"/>
      <c r="O149" s="271"/>
      <c r="P149" s="271"/>
      <c r="Q149" s="271"/>
      <c r="R149" s="271"/>
      <c r="S149" s="271"/>
      <c r="T149" s="272"/>
      <c r="AT149" s="268" t="s">
        <v>148</v>
      </c>
      <c r="AU149" s="268" t="s">
        <v>80</v>
      </c>
      <c r="AV149" s="266" t="s">
        <v>78</v>
      </c>
      <c r="AW149" s="266" t="s">
        <v>32</v>
      </c>
      <c r="AX149" s="266" t="s">
        <v>70</v>
      </c>
      <c r="AY149" s="268" t="s">
        <v>137</v>
      </c>
    </row>
    <row r="150" spans="1:65" s="258" customFormat="1">
      <c r="B150" s="259"/>
      <c r="D150" s="253" t="s">
        <v>148</v>
      </c>
      <c r="E150" s="260" t="s">
        <v>3</v>
      </c>
      <c r="F150" s="261" t="s">
        <v>216</v>
      </c>
      <c r="H150" s="262">
        <v>374.06099999999998</v>
      </c>
      <c r="L150" s="259"/>
      <c r="M150" s="263"/>
      <c r="N150" s="264"/>
      <c r="O150" s="264"/>
      <c r="P150" s="264"/>
      <c r="Q150" s="264"/>
      <c r="R150" s="264"/>
      <c r="S150" s="264"/>
      <c r="T150" s="265"/>
      <c r="AT150" s="260" t="s">
        <v>148</v>
      </c>
      <c r="AU150" s="260" t="s">
        <v>80</v>
      </c>
      <c r="AV150" s="258" t="s">
        <v>80</v>
      </c>
      <c r="AW150" s="258" t="s">
        <v>32</v>
      </c>
      <c r="AX150" s="258" t="s">
        <v>78</v>
      </c>
      <c r="AY150" s="260" t="s">
        <v>137</v>
      </c>
    </row>
    <row r="151" spans="1:65" s="171" customFormat="1" ht="24" customHeight="1">
      <c r="A151" s="168"/>
      <c r="B151" s="169"/>
      <c r="C151" s="240" t="s">
        <v>217</v>
      </c>
      <c r="D151" s="240" t="s">
        <v>139</v>
      </c>
      <c r="E151" s="241" t="s">
        <v>218</v>
      </c>
      <c r="F151" s="242" t="s">
        <v>219</v>
      </c>
      <c r="G151" s="243" t="s">
        <v>142</v>
      </c>
      <c r="H151" s="244">
        <v>7.53</v>
      </c>
      <c r="I151" s="77"/>
      <c r="J151" s="245">
        <f>ROUND(I151*H151,2)</f>
        <v>0</v>
      </c>
      <c r="K151" s="242" t="s">
        <v>143</v>
      </c>
      <c r="L151" s="169"/>
      <c r="M151" s="246" t="s">
        <v>3</v>
      </c>
      <c r="N151" s="247" t="s">
        <v>41</v>
      </c>
      <c r="O151" s="248"/>
      <c r="P151" s="249">
        <f>O151*H151</f>
        <v>0</v>
      </c>
      <c r="Q151" s="249">
        <v>0.45432</v>
      </c>
      <c r="R151" s="249">
        <f>Q151*H151</f>
        <v>3.4210296000000002</v>
      </c>
      <c r="S151" s="249">
        <v>0</v>
      </c>
      <c r="T151" s="250">
        <f>S151*H151</f>
        <v>0</v>
      </c>
      <c r="U151" s="168"/>
      <c r="V151" s="168"/>
      <c r="W151" s="168"/>
      <c r="X151" s="168"/>
      <c r="Y151" s="168"/>
      <c r="Z151" s="168"/>
      <c r="AA151" s="168"/>
      <c r="AB151" s="168"/>
      <c r="AC151" s="168"/>
      <c r="AD151" s="168"/>
      <c r="AE151" s="168"/>
      <c r="AR151" s="251" t="s">
        <v>144</v>
      </c>
      <c r="AT151" s="251" t="s">
        <v>139</v>
      </c>
      <c r="AU151" s="251" t="s">
        <v>80</v>
      </c>
      <c r="AY151" s="160" t="s">
        <v>137</v>
      </c>
      <c r="BE151" s="252">
        <f>IF(N151="základní",J151,0)</f>
        <v>0</v>
      </c>
      <c r="BF151" s="252">
        <f>IF(N151="snížená",J151,0)</f>
        <v>0</v>
      </c>
      <c r="BG151" s="252">
        <f>IF(N151="zákl. přenesená",J151,0)</f>
        <v>0</v>
      </c>
      <c r="BH151" s="252">
        <f>IF(N151="sníž. přenesená",J151,0)</f>
        <v>0</v>
      </c>
      <c r="BI151" s="252">
        <f>IF(N151="nulová",J151,0)</f>
        <v>0</v>
      </c>
      <c r="BJ151" s="160" t="s">
        <v>78</v>
      </c>
      <c r="BK151" s="252">
        <f>ROUND(I151*H151,2)</f>
        <v>0</v>
      </c>
      <c r="BL151" s="160" t="s">
        <v>144</v>
      </c>
      <c r="BM151" s="251" t="s">
        <v>220</v>
      </c>
    </row>
    <row r="152" spans="1:65" s="171" customFormat="1" ht="57.6">
      <c r="A152" s="168"/>
      <c r="B152" s="169"/>
      <c r="C152" s="168"/>
      <c r="D152" s="253" t="s">
        <v>146</v>
      </c>
      <c r="E152" s="168"/>
      <c r="F152" s="254" t="s">
        <v>221</v>
      </c>
      <c r="G152" s="168"/>
      <c r="H152" s="168"/>
      <c r="I152" s="168"/>
      <c r="J152" s="168"/>
      <c r="K152" s="168"/>
      <c r="L152" s="169"/>
      <c r="M152" s="255"/>
      <c r="N152" s="256"/>
      <c r="O152" s="248"/>
      <c r="P152" s="248"/>
      <c r="Q152" s="248"/>
      <c r="R152" s="248"/>
      <c r="S152" s="248"/>
      <c r="T152" s="257"/>
      <c r="U152" s="168"/>
      <c r="V152" s="168"/>
      <c r="W152" s="168"/>
      <c r="X152" s="168"/>
      <c r="Y152" s="168"/>
      <c r="Z152" s="168"/>
      <c r="AA152" s="168"/>
      <c r="AB152" s="168"/>
      <c r="AC152" s="168"/>
      <c r="AD152" s="168"/>
      <c r="AE152" s="168"/>
      <c r="AT152" s="160" t="s">
        <v>146</v>
      </c>
      <c r="AU152" s="160" t="s">
        <v>80</v>
      </c>
    </row>
    <row r="153" spans="1:65" s="258" customFormat="1">
      <c r="B153" s="259"/>
      <c r="D153" s="253" t="s">
        <v>148</v>
      </c>
      <c r="E153" s="260" t="s">
        <v>3</v>
      </c>
      <c r="F153" s="261" t="s">
        <v>222</v>
      </c>
      <c r="H153" s="262">
        <v>2.2999999999999998</v>
      </c>
      <c r="L153" s="259"/>
      <c r="M153" s="263"/>
      <c r="N153" s="264"/>
      <c r="O153" s="264"/>
      <c r="P153" s="264"/>
      <c r="Q153" s="264"/>
      <c r="R153" s="264"/>
      <c r="S153" s="264"/>
      <c r="T153" s="265"/>
      <c r="AT153" s="260" t="s">
        <v>148</v>
      </c>
      <c r="AU153" s="260" t="s">
        <v>80</v>
      </c>
      <c r="AV153" s="258" t="s">
        <v>80</v>
      </c>
      <c r="AW153" s="258" t="s">
        <v>32</v>
      </c>
      <c r="AX153" s="258" t="s">
        <v>70</v>
      </c>
      <c r="AY153" s="260" t="s">
        <v>137</v>
      </c>
    </row>
    <row r="154" spans="1:65" s="258" customFormat="1">
      <c r="B154" s="259"/>
      <c r="D154" s="253" t="s">
        <v>148</v>
      </c>
      <c r="E154" s="260" t="s">
        <v>3</v>
      </c>
      <c r="F154" s="261" t="s">
        <v>223</v>
      </c>
      <c r="H154" s="262">
        <v>0.63</v>
      </c>
      <c r="L154" s="259"/>
      <c r="M154" s="263"/>
      <c r="N154" s="264"/>
      <c r="O154" s="264"/>
      <c r="P154" s="264"/>
      <c r="Q154" s="264"/>
      <c r="R154" s="264"/>
      <c r="S154" s="264"/>
      <c r="T154" s="265"/>
      <c r="AT154" s="260" t="s">
        <v>148</v>
      </c>
      <c r="AU154" s="260" t="s">
        <v>80</v>
      </c>
      <c r="AV154" s="258" t="s">
        <v>80</v>
      </c>
      <c r="AW154" s="258" t="s">
        <v>32</v>
      </c>
      <c r="AX154" s="258" t="s">
        <v>70</v>
      </c>
      <c r="AY154" s="260" t="s">
        <v>137</v>
      </c>
    </row>
    <row r="155" spans="1:65" s="258" customFormat="1">
      <c r="B155" s="259"/>
      <c r="D155" s="253" t="s">
        <v>148</v>
      </c>
      <c r="E155" s="260" t="s">
        <v>3</v>
      </c>
      <c r="F155" s="261" t="s">
        <v>224</v>
      </c>
      <c r="H155" s="262">
        <v>1.1499999999999999</v>
      </c>
      <c r="L155" s="259"/>
      <c r="M155" s="263"/>
      <c r="N155" s="264"/>
      <c r="O155" s="264"/>
      <c r="P155" s="264"/>
      <c r="Q155" s="264"/>
      <c r="R155" s="264"/>
      <c r="S155" s="264"/>
      <c r="T155" s="265"/>
      <c r="AT155" s="260" t="s">
        <v>148</v>
      </c>
      <c r="AU155" s="260" t="s">
        <v>80</v>
      </c>
      <c r="AV155" s="258" t="s">
        <v>80</v>
      </c>
      <c r="AW155" s="258" t="s">
        <v>32</v>
      </c>
      <c r="AX155" s="258" t="s">
        <v>70</v>
      </c>
      <c r="AY155" s="260" t="s">
        <v>137</v>
      </c>
    </row>
    <row r="156" spans="1:65" s="258" customFormat="1">
      <c r="B156" s="259"/>
      <c r="D156" s="253" t="s">
        <v>148</v>
      </c>
      <c r="E156" s="260" t="s">
        <v>3</v>
      </c>
      <c r="F156" s="261" t="s">
        <v>225</v>
      </c>
      <c r="H156" s="262">
        <v>3.45</v>
      </c>
      <c r="L156" s="259"/>
      <c r="M156" s="263"/>
      <c r="N156" s="264"/>
      <c r="O156" s="264"/>
      <c r="P156" s="264"/>
      <c r="Q156" s="264"/>
      <c r="R156" s="264"/>
      <c r="S156" s="264"/>
      <c r="T156" s="265"/>
      <c r="AT156" s="260" t="s">
        <v>148</v>
      </c>
      <c r="AU156" s="260" t="s">
        <v>80</v>
      </c>
      <c r="AV156" s="258" t="s">
        <v>80</v>
      </c>
      <c r="AW156" s="258" t="s">
        <v>32</v>
      </c>
      <c r="AX156" s="258" t="s">
        <v>70</v>
      </c>
      <c r="AY156" s="260" t="s">
        <v>137</v>
      </c>
    </row>
    <row r="157" spans="1:65" s="273" customFormat="1">
      <c r="B157" s="274"/>
      <c r="D157" s="253" t="s">
        <v>148</v>
      </c>
      <c r="E157" s="275" t="s">
        <v>3</v>
      </c>
      <c r="F157" s="276" t="s">
        <v>184</v>
      </c>
      <c r="H157" s="277">
        <v>7.53</v>
      </c>
      <c r="L157" s="274"/>
      <c r="M157" s="278"/>
      <c r="N157" s="279"/>
      <c r="O157" s="279"/>
      <c r="P157" s="279"/>
      <c r="Q157" s="279"/>
      <c r="R157" s="279"/>
      <c r="S157" s="279"/>
      <c r="T157" s="280"/>
      <c r="AT157" s="275" t="s">
        <v>148</v>
      </c>
      <c r="AU157" s="275" t="s">
        <v>80</v>
      </c>
      <c r="AV157" s="273" t="s">
        <v>144</v>
      </c>
      <c r="AW157" s="273" t="s">
        <v>32</v>
      </c>
      <c r="AX157" s="273" t="s">
        <v>78</v>
      </c>
      <c r="AY157" s="275" t="s">
        <v>137</v>
      </c>
    </row>
    <row r="158" spans="1:65" s="227" customFormat="1" ht="22.8" customHeight="1">
      <c r="B158" s="228"/>
      <c r="D158" s="229" t="s">
        <v>69</v>
      </c>
      <c r="E158" s="238" t="s">
        <v>166</v>
      </c>
      <c r="F158" s="238" t="s">
        <v>226</v>
      </c>
      <c r="J158" s="239">
        <f>BK158</f>
        <v>0</v>
      </c>
      <c r="L158" s="228"/>
      <c r="M158" s="232"/>
      <c r="N158" s="233"/>
      <c r="O158" s="233"/>
      <c r="P158" s="234">
        <f>SUM(P159:P170)</f>
        <v>0</v>
      </c>
      <c r="Q158" s="233"/>
      <c r="R158" s="234">
        <f>SUM(R159:R170)</f>
        <v>6.9033029999999993</v>
      </c>
      <c r="S158" s="233"/>
      <c r="T158" s="235">
        <f>SUM(T159:T170)</f>
        <v>0</v>
      </c>
      <c r="AR158" s="229" t="s">
        <v>78</v>
      </c>
      <c r="AT158" s="236" t="s">
        <v>69</v>
      </c>
      <c r="AU158" s="236" t="s">
        <v>78</v>
      </c>
      <c r="AY158" s="229" t="s">
        <v>137</v>
      </c>
      <c r="BK158" s="237">
        <f>SUM(BK159:BK170)</f>
        <v>0</v>
      </c>
    </row>
    <row r="159" spans="1:65" s="171" customFormat="1" ht="24" customHeight="1">
      <c r="A159" s="168"/>
      <c r="B159" s="169"/>
      <c r="C159" s="240" t="s">
        <v>227</v>
      </c>
      <c r="D159" s="240" t="s">
        <v>139</v>
      </c>
      <c r="E159" s="241" t="s">
        <v>228</v>
      </c>
      <c r="F159" s="242" t="s">
        <v>229</v>
      </c>
      <c r="G159" s="243" t="s">
        <v>142</v>
      </c>
      <c r="H159" s="244">
        <v>31.638000000000002</v>
      </c>
      <c r="I159" s="77"/>
      <c r="J159" s="245">
        <f>ROUND(I159*H159,2)</f>
        <v>0</v>
      </c>
      <c r="K159" s="242" t="s">
        <v>143</v>
      </c>
      <c r="L159" s="169"/>
      <c r="M159" s="246" t="s">
        <v>3</v>
      </c>
      <c r="N159" s="247" t="s">
        <v>41</v>
      </c>
      <c r="O159" s="248"/>
      <c r="P159" s="249">
        <f>O159*H159</f>
        <v>0</v>
      </c>
      <c r="Q159" s="249">
        <v>0</v>
      </c>
      <c r="R159" s="249">
        <f>Q159*H159</f>
        <v>0</v>
      </c>
      <c r="S159" s="249">
        <v>0</v>
      </c>
      <c r="T159" s="250">
        <f>S159*H159</f>
        <v>0</v>
      </c>
      <c r="U159" s="168"/>
      <c r="V159" s="168"/>
      <c r="W159" s="168"/>
      <c r="X159" s="168"/>
      <c r="Y159" s="168"/>
      <c r="Z159" s="168"/>
      <c r="AA159" s="168"/>
      <c r="AB159" s="168"/>
      <c r="AC159" s="168"/>
      <c r="AD159" s="168"/>
      <c r="AE159" s="168"/>
      <c r="AR159" s="251" t="s">
        <v>144</v>
      </c>
      <c r="AT159" s="251" t="s">
        <v>139</v>
      </c>
      <c r="AU159" s="251" t="s">
        <v>80</v>
      </c>
      <c r="AY159" s="160" t="s">
        <v>137</v>
      </c>
      <c r="BE159" s="252">
        <f>IF(N159="základní",J159,0)</f>
        <v>0</v>
      </c>
      <c r="BF159" s="252">
        <f>IF(N159="snížená",J159,0)</f>
        <v>0</v>
      </c>
      <c r="BG159" s="252">
        <f>IF(N159="zákl. přenesená",J159,0)</f>
        <v>0</v>
      </c>
      <c r="BH159" s="252">
        <f>IF(N159="sníž. přenesená",J159,0)</f>
        <v>0</v>
      </c>
      <c r="BI159" s="252">
        <f>IF(N159="nulová",J159,0)</f>
        <v>0</v>
      </c>
      <c r="BJ159" s="160" t="s">
        <v>78</v>
      </c>
      <c r="BK159" s="252">
        <f>ROUND(I159*H159,2)</f>
        <v>0</v>
      </c>
      <c r="BL159" s="160" t="s">
        <v>144</v>
      </c>
      <c r="BM159" s="251" t="s">
        <v>230</v>
      </c>
    </row>
    <row r="160" spans="1:65" s="171" customFormat="1" ht="28.8">
      <c r="A160" s="168"/>
      <c r="B160" s="169"/>
      <c r="C160" s="168"/>
      <c r="D160" s="253" t="s">
        <v>146</v>
      </c>
      <c r="E160" s="168"/>
      <c r="F160" s="254" t="s">
        <v>231</v>
      </c>
      <c r="G160" s="168"/>
      <c r="H160" s="168"/>
      <c r="I160" s="168"/>
      <c r="J160" s="168"/>
      <c r="K160" s="168"/>
      <c r="L160" s="169"/>
      <c r="M160" s="255"/>
      <c r="N160" s="256"/>
      <c r="O160" s="248"/>
      <c r="P160" s="248"/>
      <c r="Q160" s="248"/>
      <c r="R160" s="248"/>
      <c r="S160" s="248"/>
      <c r="T160" s="257"/>
      <c r="U160" s="168"/>
      <c r="V160" s="168"/>
      <c r="W160" s="168"/>
      <c r="X160" s="168"/>
      <c r="Y160" s="168"/>
      <c r="Z160" s="168"/>
      <c r="AA160" s="168"/>
      <c r="AB160" s="168"/>
      <c r="AC160" s="168"/>
      <c r="AD160" s="168"/>
      <c r="AE160" s="168"/>
      <c r="AT160" s="160" t="s">
        <v>146</v>
      </c>
      <c r="AU160" s="160" t="s">
        <v>80</v>
      </c>
    </row>
    <row r="161" spans="1:65" s="258" customFormat="1">
      <c r="B161" s="259"/>
      <c r="D161" s="253" t="s">
        <v>148</v>
      </c>
      <c r="E161" s="260" t="s">
        <v>3</v>
      </c>
      <c r="F161" s="261" t="s">
        <v>232</v>
      </c>
      <c r="H161" s="262">
        <v>31.638000000000002</v>
      </c>
      <c r="L161" s="259"/>
      <c r="M161" s="263"/>
      <c r="N161" s="264"/>
      <c r="O161" s="264"/>
      <c r="P161" s="264"/>
      <c r="Q161" s="264"/>
      <c r="R161" s="264"/>
      <c r="S161" s="264"/>
      <c r="T161" s="265"/>
      <c r="AT161" s="260" t="s">
        <v>148</v>
      </c>
      <c r="AU161" s="260" t="s">
        <v>80</v>
      </c>
      <c r="AV161" s="258" t="s">
        <v>80</v>
      </c>
      <c r="AW161" s="258" t="s">
        <v>32</v>
      </c>
      <c r="AX161" s="258" t="s">
        <v>78</v>
      </c>
      <c r="AY161" s="260" t="s">
        <v>137</v>
      </c>
    </row>
    <row r="162" spans="1:65" s="171" customFormat="1" ht="24" customHeight="1">
      <c r="A162" s="168"/>
      <c r="B162" s="169"/>
      <c r="C162" s="240" t="s">
        <v>233</v>
      </c>
      <c r="D162" s="240" t="s">
        <v>139</v>
      </c>
      <c r="E162" s="241" t="s">
        <v>234</v>
      </c>
      <c r="F162" s="242" t="s">
        <v>235</v>
      </c>
      <c r="G162" s="243" t="s">
        <v>142</v>
      </c>
      <c r="H162" s="244">
        <v>31.638000000000002</v>
      </c>
      <c r="I162" s="77"/>
      <c r="J162" s="245">
        <f>ROUND(I162*H162,2)</f>
        <v>0</v>
      </c>
      <c r="K162" s="242" t="s">
        <v>143</v>
      </c>
      <c r="L162" s="169"/>
      <c r="M162" s="246" t="s">
        <v>3</v>
      </c>
      <c r="N162" s="247" t="s">
        <v>41</v>
      </c>
      <c r="O162" s="248"/>
      <c r="P162" s="249">
        <f>O162*H162</f>
        <v>0</v>
      </c>
      <c r="Q162" s="249">
        <v>0</v>
      </c>
      <c r="R162" s="249">
        <f>Q162*H162</f>
        <v>0</v>
      </c>
      <c r="S162" s="249">
        <v>0</v>
      </c>
      <c r="T162" s="250">
        <f>S162*H162</f>
        <v>0</v>
      </c>
      <c r="U162" s="168"/>
      <c r="V162" s="168"/>
      <c r="W162" s="168"/>
      <c r="X162" s="168"/>
      <c r="Y162" s="168"/>
      <c r="Z162" s="168"/>
      <c r="AA162" s="168"/>
      <c r="AB162" s="168"/>
      <c r="AC162" s="168"/>
      <c r="AD162" s="168"/>
      <c r="AE162" s="168"/>
      <c r="AR162" s="251" t="s">
        <v>144</v>
      </c>
      <c r="AT162" s="251" t="s">
        <v>139</v>
      </c>
      <c r="AU162" s="251" t="s">
        <v>80</v>
      </c>
      <c r="AY162" s="160" t="s">
        <v>137</v>
      </c>
      <c r="BE162" s="252">
        <f>IF(N162="základní",J162,0)</f>
        <v>0</v>
      </c>
      <c r="BF162" s="252">
        <f>IF(N162="snížená",J162,0)</f>
        <v>0</v>
      </c>
      <c r="BG162" s="252">
        <f>IF(N162="zákl. přenesená",J162,0)</f>
        <v>0</v>
      </c>
      <c r="BH162" s="252">
        <f>IF(N162="sníž. přenesená",J162,0)</f>
        <v>0</v>
      </c>
      <c r="BI162" s="252">
        <f>IF(N162="nulová",J162,0)</f>
        <v>0</v>
      </c>
      <c r="BJ162" s="160" t="s">
        <v>78</v>
      </c>
      <c r="BK162" s="252">
        <f>ROUND(I162*H162,2)</f>
        <v>0</v>
      </c>
      <c r="BL162" s="160" t="s">
        <v>144</v>
      </c>
      <c r="BM162" s="251" t="s">
        <v>236</v>
      </c>
    </row>
    <row r="163" spans="1:65" s="171" customFormat="1" ht="28.8">
      <c r="A163" s="168"/>
      <c r="B163" s="169"/>
      <c r="C163" s="168"/>
      <c r="D163" s="253" t="s">
        <v>146</v>
      </c>
      <c r="E163" s="168"/>
      <c r="F163" s="254" t="s">
        <v>231</v>
      </c>
      <c r="G163" s="168"/>
      <c r="H163" s="168"/>
      <c r="I163" s="168"/>
      <c r="J163" s="168"/>
      <c r="K163" s="168"/>
      <c r="L163" s="169"/>
      <c r="M163" s="255"/>
      <c r="N163" s="256"/>
      <c r="O163" s="248"/>
      <c r="P163" s="248"/>
      <c r="Q163" s="248"/>
      <c r="R163" s="248"/>
      <c r="S163" s="248"/>
      <c r="T163" s="257"/>
      <c r="U163" s="168"/>
      <c r="V163" s="168"/>
      <c r="W163" s="168"/>
      <c r="X163" s="168"/>
      <c r="Y163" s="168"/>
      <c r="Z163" s="168"/>
      <c r="AA163" s="168"/>
      <c r="AB163" s="168"/>
      <c r="AC163" s="168"/>
      <c r="AD163" s="168"/>
      <c r="AE163" s="168"/>
      <c r="AT163" s="160" t="s">
        <v>146</v>
      </c>
      <c r="AU163" s="160" t="s">
        <v>80</v>
      </c>
    </row>
    <row r="164" spans="1:65" s="258" customFormat="1">
      <c r="B164" s="259"/>
      <c r="D164" s="253" t="s">
        <v>148</v>
      </c>
      <c r="E164" s="260" t="s">
        <v>3</v>
      </c>
      <c r="F164" s="261" t="s">
        <v>232</v>
      </c>
      <c r="H164" s="262">
        <v>31.638000000000002</v>
      </c>
      <c r="L164" s="259"/>
      <c r="M164" s="263"/>
      <c r="N164" s="264"/>
      <c r="O164" s="264"/>
      <c r="P164" s="264"/>
      <c r="Q164" s="264"/>
      <c r="R164" s="264"/>
      <c r="S164" s="264"/>
      <c r="T164" s="265"/>
      <c r="AT164" s="260" t="s">
        <v>148</v>
      </c>
      <c r="AU164" s="260" t="s">
        <v>80</v>
      </c>
      <c r="AV164" s="258" t="s">
        <v>80</v>
      </c>
      <c r="AW164" s="258" t="s">
        <v>32</v>
      </c>
      <c r="AX164" s="258" t="s">
        <v>78</v>
      </c>
      <c r="AY164" s="260" t="s">
        <v>137</v>
      </c>
    </row>
    <row r="165" spans="1:65" s="171" customFormat="1" ht="36" customHeight="1">
      <c r="A165" s="168"/>
      <c r="B165" s="169"/>
      <c r="C165" s="240" t="s">
        <v>237</v>
      </c>
      <c r="D165" s="240" t="s">
        <v>139</v>
      </c>
      <c r="E165" s="241" t="s">
        <v>238</v>
      </c>
      <c r="F165" s="242" t="s">
        <v>239</v>
      </c>
      <c r="G165" s="243" t="s">
        <v>142</v>
      </c>
      <c r="H165" s="244">
        <v>47.363999999999997</v>
      </c>
      <c r="I165" s="77"/>
      <c r="J165" s="245">
        <f>ROUND(I165*H165,2)</f>
        <v>0</v>
      </c>
      <c r="K165" s="242" t="s">
        <v>143</v>
      </c>
      <c r="L165" s="169"/>
      <c r="M165" s="246" t="s">
        <v>3</v>
      </c>
      <c r="N165" s="247" t="s">
        <v>41</v>
      </c>
      <c r="O165" s="248"/>
      <c r="P165" s="249">
        <f>O165*H165</f>
        <v>0</v>
      </c>
      <c r="Q165" s="249">
        <v>8.4250000000000005E-2</v>
      </c>
      <c r="R165" s="249">
        <f>Q165*H165</f>
        <v>3.9904169999999999</v>
      </c>
      <c r="S165" s="249">
        <v>0</v>
      </c>
      <c r="T165" s="250">
        <f>S165*H165</f>
        <v>0</v>
      </c>
      <c r="U165" s="168"/>
      <c r="V165" s="168"/>
      <c r="W165" s="168"/>
      <c r="X165" s="168"/>
      <c r="Y165" s="168"/>
      <c r="Z165" s="168"/>
      <c r="AA165" s="168"/>
      <c r="AB165" s="168"/>
      <c r="AC165" s="168"/>
      <c r="AD165" s="168"/>
      <c r="AE165" s="168"/>
      <c r="AR165" s="251" t="s">
        <v>144</v>
      </c>
      <c r="AT165" s="251" t="s">
        <v>139</v>
      </c>
      <c r="AU165" s="251" t="s">
        <v>80</v>
      </c>
      <c r="AY165" s="160" t="s">
        <v>137</v>
      </c>
      <c r="BE165" s="252">
        <f>IF(N165="základní",J165,0)</f>
        <v>0</v>
      </c>
      <c r="BF165" s="252">
        <f>IF(N165="snížená",J165,0)</f>
        <v>0</v>
      </c>
      <c r="BG165" s="252">
        <f>IF(N165="zákl. přenesená",J165,0)</f>
        <v>0</v>
      </c>
      <c r="BH165" s="252">
        <f>IF(N165="sníž. přenesená",J165,0)</f>
        <v>0</v>
      </c>
      <c r="BI165" s="252">
        <f>IF(N165="nulová",J165,0)</f>
        <v>0</v>
      </c>
      <c r="BJ165" s="160" t="s">
        <v>78</v>
      </c>
      <c r="BK165" s="252">
        <f>ROUND(I165*H165,2)</f>
        <v>0</v>
      </c>
      <c r="BL165" s="160" t="s">
        <v>144</v>
      </c>
      <c r="BM165" s="251" t="s">
        <v>240</v>
      </c>
    </row>
    <row r="166" spans="1:65" s="171" customFormat="1" ht="115.2">
      <c r="A166" s="168"/>
      <c r="B166" s="169"/>
      <c r="C166" s="168"/>
      <c r="D166" s="253" t="s">
        <v>146</v>
      </c>
      <c r="E166" s="168"/>
      <c r="F166" s="254" t="s">
        <v>241</v>
      </c>
      <c r="G166" s="168"/>
      <c r="H166" s="168"/>
      <c r="I166" s="168"/>
      <c r="J166" s="168"/>
      <c r="K166" s="168"/>
      <c r="L166" s="169"/>
      <c r="M166" s="255"/>
      <c r="N166" s="256"/>
      <c r="O166" s="248"/>
      <c r="P166" s="248"/>
      <c r="Q166" s="248"/>
      <c r="R166" s="248"/>
      <c r="S166" s="248"/>
      <c r="T166" s="257"/>
      <c r="U166" s="168"/>
      <c r="V166" s="168"/>
      <c r="W166" s="168"/>
      <c r="X166" s="168"/>
      <c r="Y166" s="168"/>
      <c r="Z166" s="168"/>
      <c r="AA166" s="168"/>
      <c r="AB166" s="168"/>
      <c r="AC166" s="168"/>
      <c r="AD166" s="168"/>
      <c r="AE166" s="168"/>
      <c r="AT166" s="160" t="s">
        <v>146</v>
      </c>
      <c r="AU166" s="160" t="s">
        <v>80</v>
      </c>
    </row>
    <row r="167" spans="1:65" s="258" customFormat="1">
      <c r="B167" s="259"/>
      <c r="D167" s="253" t="s">
        <v>148</v>
      </c>
      <c r="E167" s="260" t="s">
        <v>3</v>
      </c>
      <c r="F167" s="261" t="s">
        <v>242</v>
      </c>
      <c r="H167" s="262">
        <v>47.363999999999997</v>
      </c>
      <c r="L167" s="259"/>
      <c r="M167" s="263"/>
      <c r="N167" s="264"/>
      <c r="O167" s="264"/>
      <c r="P167" s="264"/>
      <c r="Q167" s="264"/>
      <c r="R167" s="264"/>
      <c r="S167" s="264"/>
      <c r="T167" s="265"/>
      <c r="AT167" s="260" t="s">
        <v>148</v>
      </c>
      <c r="AU167" s="260" t="s">
        <v>80</v>
      </c>
      <c r="AV167" s="258" t="s">
        <v>80</v>
      </c>
      <c r="AW167" s="258" t="s">
        <v>32</v>
      </c>
      <c r="AX167" s="258" t="s">
        <v>78</v>
      </c>
      <c r="AY167" s="260" t="s">
        <v>137</v>
      </c>
    </row>
    <row r="168" spans="1:65" s="171" customFormat="1" ht="16.5" customHeight="1">
      <c r="A168" s="168"/>
      <c r="B168" s="169"/>
      <c r="C168" s="281" t="s">
        <v>9</v>
      </c>
      <c r="D168" s="281" t="s">
        <v>243</v>
      </c>
      <c r="E168" s="282" t="s">
        <v>244</v>
      </c>
      <c r="F168" s="283" t="s">
        <v>245</v>
      </c>
      <c r="G168" s="284" t="s">
        <v>142</v>
      </c>
      <c r="H168" s="285">
        <v>23.681999999999999</v>
      </c>
      <c r="I168" s="78"/>
      <c r="J168" s="286">
        <f>ROUND(I168*H168,2)</f>
        <v>0</v>
      </c>
      <c r="K168" s="283" t="s">
        <v>143</v>
      </c>
      <c r="L168" s="287"/>
      <c r="M168" s="288" t="s">
        <v>3</v>
      </c>
      <c r="N168" s="289" t="s">
        <v>41</v>
      </c>
      <c r="O168" s="248"/>
      <c r="P168" s="249">
        <f>O168*H168</f>
        <v>0</v>
      </c>
      <c r="Q168" s="249">
        <v>0.123</v>
      </c>
      <c r="R168" s="249">
        <f>Q168*H168</f>
        <v>2.9128859999999999</v>
      </c>
      <c r="S168" s="249">
        <v>0</v>
      </c>
      <c r="T168" s="250">
        <f>S168*H168</f>
        <v>0</v>
      </c>
      <c r="U168" s="168"/>
      <c r="V168" s="168"/>
      <c r="W168" s="168"/>
      <c r="X168" s="168"/>
      <c r="Y168" s="168"/>
      <c r="Z168" s="168"/>
      <c r="AA168" s="168"/>
      <c r="AB168" s="168"/>
      <c r="AC168" s="168"/>
      <c r="AD168" s="168"/>
      <c r="AE168" s="168"/>
      <c r="AR168" s="251" t="s">
        <v>196</v>
      </c>
      <c r="AT168" s="251" t="s">
        <v>243</v>
      </c>
      <c r="AU168" s="251" t="s">
        <v>80</v>
      </c>
      <c r="AY168" s="160" t="s">
        <v>137</v>
      </c>
      <c r="BE168" s="252">
        <f>IF(N168="základní",J168,0)</f>
        <v>0</v>
      </c>
      <c r="BF168" s="252">
        <f>IF(N168="snížená",J168,0)</f>
        <v>0</v>
      </c>
      <c r="BG168" s="252">
        <f>IF(N168="zákl. přenesená",J168,0)</f>
        <v>0</v>
      </c>
      <c r="BH168" s="252">
        <f>IF(N168="sníž. přenesená",J168,0)</f>
        <v>0</v>
      </c>
      <c r="BI168" s="252">
        <f>IF(N168="nulová",J168,0)</f>
        <v>0</v>
      </c>
      <c r="BJ168" s="160" t="s">
        <v>78</v>
      </c>
      <c r="BK168" s="252">
        <f>ROUND(I168*H168,2)</f>
        <v>0</v>
      </c>
      <c r="BL168" s="160" t="s">
        <v>144</v>
      </c>
      <c r="BM168" s="251" t="s">
        <v>246</v>
      </c>
    </row>
    <row r="169" spans="1:65" s="266" customFormat="1">
      <c r="B169" s="267"/>
      <c r="D169" s="253" t="s">
        <v>148</v>
      </c>
      <c r="E169" s="268" t="s">
        <v>3</v>
      </c>
      <c r="F169" s="269" t="s">
        <v>247</v>
      </c>
      <c r="H169" s="268" t="s">
        <v>3</v>
      </c>
      <c r="L169" s="267"/>
      <c r="M169" s="270"/>
      <c r="N169" s="271"/>
      <c r="O169" s="271"/>
      <c r="P169" s="271"/>
      <c r="Q169" s="271"/>
      <c r="R169" s="271"/>
      <c r="S169" s="271"/>
      <c r="T169" s="272"/>
      <c r="AT169" s="268" t="s">
        <v>148</v>
      </c>
      <c r="AU169" s="268" t="s">
        <v>80</v>
      </c>
      <c r="AV169" s="266" t="s">
        <v>78</v>
      </c>
      <c r="AW169" s="266" t="s">
        <v>32</v>
      </c>
      <c r="AX169" s="266" t="s">
        <v>70</v>
      </c>
      <c r="AY169" s="268" t="s">
        <v>137</v>
      </c>
    </row>
    <row r="170" spans="1:65" s="258" customFormat="1">
      <c r="B170" s="259"/>
      <c r="D170" s="253" t="s">
        <v>148</v>
      </c>
      <c r="E170" s="260" t="s">
        <v>3</v>
      </c>
      <c r="F170" s="261" t="s">
        <v>248</v>
      </c>
      <c r="H170" s="262">
        <v>23.681999999999999</v>
      </c>
      <c r="L170" s="259"/>
      <c r="M170" s="263"/>
      <c r="N170" s="264"/>
      <c r="O170" s="264"/>
      <c r="P170" s="264"/>
      <c r="Q170" s="264"/>
      <c r="R170" s="264"/>
      <c r="S170" s="264"/>
      <c r="T170" s="265"/>
      <c r="AT170" s="260" t="s">
        <v>148</v>
      </c>
      <c r="AU170" s="260" t="s">
        <v>80</v>
      </c>
      <c r="AV170" s="258" t="s">
        <v>80</v>
      </c>
      <c r="AW170" s="258" t="s">
        <v>32</v>
      </c>
      <c r="AX170" s="258" t="s">
        <v>78</v>
      </c>
      <c r="AY170" s="260" t="s">
        <v>137</v>
      </c>
    </row>
    <row r="171" spans="1:65" s="227" customFormat="1" ht="22.8" customHeight="1">
      <c r="B171" s="228"/>
      <c r="D171" s="229" t="s">
        <v>69</v>
      </c>
      <c r="E171" s="238" t="s">
        <v>172</v>
      </c>
      <c r="F171" s="238" t="s">
        <v>249</v>
      </c>
      <c r="J171" s="239">
        <f>BK171</f>
        <v>0</v>
      </c>
      <c r="L171" s="228"/>
      <c r="M171" s="232"/>
      <c r="N171" s="233"/>
      <c r="O171" s="233"/>
      <c r="P171" s="234">
        <f>SUM(P172:P522)</f>
        <v>0</v>
      </c>
      <c r="Q171" s="233"/>
      <c r="R171" s="234">
        <f>SUM(R172:R522)</f>
        <v>177.16647443999997</v>
      </c>
      <c r="S171" s="233"/>
      <c r="T171" s="235">
        <f>SUM(T172:T522)</f>
        <v>0</v>
      </c>
      <c r="AR171" s="229" t="s">
        <v>78</v>
      </c>
      <c r="AT171" s="236" t="s">
        <v>69</v>
      </c>
      <c r="AU171" s="236" t="s">
        <v>78</v>
      </c>
      <c r="AY171" s="229" t="s">
        <v>137</v>
      </c>
      <c r="BK171" s="237">
        <f>SUM(BK172:BK522)</f>
        <v>0</v>
      </c>
    </row>
    <row r="172" spans="1:65" s="171" customFormat="1" ht="16.5" customHeight="1">
      <c r="A172" s="168"/>
      <c r="B172" s="169"/>
      <c r="C172" s="240" t="s">
        <v>250</v>
      </c>
      <c r="D172" s="240" t="s">
        <v>139</v>
      </c>
      <c r="E172" s="241" t="s">
        <v>251</v>
      </c>
      <c r="F172" s="242" t="s">
        <v>252</v>
      </c>
      <c r="G172" s="243" t="s">
        <v>142</v>
      </c>
      <c r="H172" s="244">
        <v>206.47300000000001</v>
      </c>
      <c r="I172" s="77"/>
      <c r="J172" s="245">
        <f>ROUND(I172*H172,2)</f>
        <v>0</v>
      </c>
      <c r="K172" s="242" t="s">
        <v>143</v>
      </c>
      <c r="L172" s="169"/>
      <c r="M172" s="246" t="s">
        <v>3</v>
      </c>
      <c r="N172" s="247" t="s">
        <v>41</v>
      </c>
      <c r="O172" s="248"/>
      <c r="P172" s="249">
        <f>O172*H172</f>
        <v>0</v>
      </c>
      <c r="Q172" s="249">
        <v>3.3579999999999999E-2</v>
      </c>
      <c r="R172" s="249">
        <f>Q172*H172</f>
        <v>6.9333633400000005</v>
      </c>
      <c r="S172" s="249">
        <v>0</v>
      </c>
      <c r="T172" s="250">
        <f>S172*H172</f>
        <v>0</v>
      </c>
      <c r="U172" s="168"/>
      <c r="V172" s="168"/>
      <c r="W172" s="168"/>
      <c r="X172" s="168"/>
      <c r="Y172" s="168"/>
      <c r="Z172" s="168"/>
      <c r="AA172" s="168"/>
      <c r="AB172" s="168"/>
      <c r="AC172" s="168"/>
      <c r="AD172" s="168"/>
      <c r="AE172" s="168"/>
      <c r="AR172" s="251" t="s">
        <v>144</v>
      </c>
      <c r="AT172" s="251" t="s">
        <v>139</v>
      </c>
      <c r="AU172" s="251" t="s">
        <v>80</v>
      </c>
      <c r="AY172" s="160" t="s">
        <v>137</v>
      </c>
      <c r="BE172" s="252">
        <f>IF(N172="základní",J172,0)</f>
        <v>0</v>
      </c>
      <c r="BF172" s="252">
        <f>IF(N172="snížená",J172,0)</f>
        <v>0</v>
      </c>
      <c r="BG172" s="252">
        <f>IF(N172="zákl. přenesená",J172,0)</f>
        <v>0</v>
      </c>
      <c r="BH172" s="252">
        <f>IF(N172="sníž. přenesená",J172,0)</f>
        <v>0</v>
      </c>
      <c r="BI172" s="252">
        <f>IF(N172="nulová",J172,0)</f>
        <v>0</v>
      </c>
      <c r="BJ172" s="160" t="s">
        <v>78</v>
      </c>
      <c r="BK172" s="252">
        <f>ROUND(I172*H172,2)</f>
        <v>0</v>
      </c>
      <c r="BL172" s="160" t="s">
        <v>144</v>
      </c>
      <c r="BM172" s="251" t="s">
        <v>253</v>
      </c>
    </row>
    <row r="173" spans="1:65" s="171" customFormat="1" ht="38.4">
      <c r="A173" s="168"/>
      <c r="B173" s="169"/>
      <c r="C173" s="168"/>
      <c r="D173" s="253" t="s">
        <v>146</v>
      </c>
      <c r="E173" s="168"/>
      <c r="F173" s="254" t="s">
        <v>254</v>
      </c>
      <c r="G173" s="168"/>
      <c r="H173" s="168"/>
      <c r="I173" s="168"/>
      <c r="J173" s="168"/>
      <c r="K173" s="168"/>
      <c r="L173" s="169"/>
      <c r="M173" s="255"/>
      <c r="N173" s="256"/>
      <c r="O173" s="248"/>
      <c r="P173" s="248"/>
      <c r="Q173" s="248"/>
      <c r="R173" s="248"/>
      <c r="S173" s="248"/>
      <c r="T173" s="257"/>
      <c r="U173" s="168"/>
      <c r="V173" s="168"/>
      <c r="W173" s="168"/>
      <c r="X173" s="168"/>
      <c r="Y173" s="168"/>
      <c r="Z173" s="168"/>
      <c r="AA173" s="168"/>
      <c r="AB173" s="168"/>
      <c r="AC173" s="168"/>
      <c r="AD173" s="168"/>
      <c r="AE173" s="168"/>
      <c r="AT173" s="160" t="s">
        <v>146</v>
      </c>
      <c r="AU173" s="160" t="s">
        <v>80</v>
      </c>
    </row>
    <row r="174" spans="1:65" s="266" customFormat="1">
      <c r="B174" s="267"/>
      <c r="D174" s="253" t="s">
        <v>148</v>
      </c>
      <c r="E174" s="268" t="s">
        <v>3</v>
      </c>
      <c r="F174" s="269" t="s">
        <v>255</v>
      </c>
      <c r="H174" s="268" t="s">
        <v>3</v>
      </c>
      <c r="L174" s="267"/>
      <c r="M174" s="270"/>
      <c r="N174" s="271"/>
      <c r="O174" s="271"/>
      <c r="P174" s="271"/>
      <c r="Q174" s="271"/>
      <c r="R174" s="271"/>
      <c r="S174" s="271"/>
      <c r="T174" s="272"/>
      <c r="AT174" s="268" t="s">
        <v>148</v>
      </c>
      <c r="AU174" s="268" t="s">
        <v>80</v>
      </c>
      <c r="AV174" s="266" t="s">
        <v>78</v>
      </c>
      <c r="AW174" s="266" t="s">
        <v>32</v>
      </c>
      <c r="AX174" s="266" t="s">
        <v>70</v>
      </c>
      <c r="AY174" s="268" t="s">
        <v>137</v>
      </c>
    </row>
    <row r="175" spans="1:65" s="258" customFormat="1">
      <c r="B175" s="259"/>
      <c r="D175" s="253" t="s">
        <v>148</v>
      </c>
      <c r="E175" s="260" t="s">
        <v>3</v>
      </c>
      <c r="F175" s="261" t="s">
        <v>256</v>
      </c>
      <c r="H175" s="262">
        <v>5.0999999999999996</v>
      </c>
      <c r="L175" s="259"/>
      <c r="M175" s="263"/>
      <c r="N175" s="264"/>
      <c r="O175" s="264"/>
      <c r="P175" s="264"/>
      <c r="Q175" s="264"/>
      <c r="R175" s="264"/>
      <c r="S175" s="264"/>
      <c r="T175" s="265"/>
      <c r="AT175" s="260" t="s">
        <v>148</v>
      </c>
      <c r="AU175" s="260" t="s">
        <v>80</v>
      </c>
      <c r="AV175" s="258" t="s">
        <v>80</v>
      </c>
      <c r="AW175" s="258" t="s">
        <v>32</v>
      </c>
      <c r="AX175" s="258" t="s">
        <v>70</v>
      </c>
      <c r="AY175" s="260" t="s">
        <v>137</v>
      </c>
    </row>
    <row r="176" spans="1:65" s="258" customFormat="1">
      <c r="B176" s="259"/>
      <c r="D176" s="253" t="s">
        <v>148</v>
      </c>
      <c r="E176" s="260" t="s">
        <v>3</v>
      </c>
      <c r="F176" s="261" t="s">
        <v>257</v>
      </c>
      <c r="H176" s="262">
        <v>1.74</v>
      </c>
      <c r="L176" s="259"/>
      <c r="M176" s="263"/>
      <c r="N176" s="264"/>
      <c r="O176" s="264"/>
      <c r="P176" s="264"/>
      <c r="Q176" s="264"/>
      <c r="R176" s="264"/>
      <c r="S176" s="264"/>
      <c r="T176" s="265"/>
      <c r="AT176" s="260" t="s">
        <v>148</v>
      </c>
      <c r="AU176" s="260" t="s">
        <v>80</v>
      </c>
      <c r="AV176" s="258" t="s">
        <v>80</v>
      </c>
      <c r="AW176" s="258" t="s">
        <v>32</v>
      </c>
      <c r="AX176" s="258" t="s">
        <v>70</v>
      </c>
      <c r="AY176" s="260" t="s">
        <v>137</v>
      </c>
    </row>
    <row r="177" spans="2:51" s="258" customFormat="1">
      <c r="B177" s="259"/>
      <c r="D177" s="253" t="s">
        <v>148</v>
      </c>
      <c r="E177" s="260" t="s">
        <v>3</v>
      </c>
      <c r="F177" s="261" t="s">
        <v>258</v>
      </c>
      <c r="H177" s="262">
        <v>2.7749999999999999</v>
      </c>
      <c r="L177" s="259"/>
      <c r="M177" s="263"/>
      <c r="N177" s="264"/>
      <c r="O177" s="264"/>
      <c r="P177" s="264"/>
      <c r="Q177" s="264"/>
      <c r="R177" s="264"/>
      <c r="S177" s="264"/>
      <c r="T177" s="265"/>
      <c r="AT177" s="260" t="s">
        <v>148</v>
      </c>
      <c r="AU177" s="260" t="s">
        <v>80</v>
      </c>
      <c r="AV177" s="258" t="s">
        <v>80</v>
      </c>
      <c r="AW177" s="258" t="s">
        <v>32</v>
      </c>
      <c r="AX177" s="258" t="s">
        <v>70</v>
      </c>
      <c r="AY177" s="260" t="s">
        <v>137</v>
      </c>
    </row>
    <row r="178" spans="2:51" s="258" customFormat="1">
      <c r="B178" s="259"/>
      <c r="D178" s="253" t="s">
        <v>148</v>
      </c>
      <c r="E178" s="260" t="s">
        <v>3</v>
      </c>
      <c r="F178" s="261" t="s">
        <v>259</v>
      </c>
      <c r="H178" s="262">
        <v>1.88</v>
      </c>
      <c r="L178" s="259"/>
      <c r="M178" s="263"/>
      <c r="N178" s="264"/>
      <c r="O178" s="264"/>
      <c r="P178" s="264"/>
      <c r="Q178" s="264"/>
      <c r="R178" s="264"/>
      <c r="S178" s="264"/>
      <c r="T178" s="265"/>
      <c r="AT178" s="260" t="s">
        <v>148</v>
      </c>
      <c r="AU178" s="260" t="s">
        <v>80</v>
      </c>
      <c r="AV178" s="258" t="s">
        <v>80</v>
      </c>
      <c r="AW178" s="258" t="s">
        <v>32</v>
      </c>
      <c r="AX178" s="258" t="s">
        <v>70</v>
      </c>
      <c r="AY178" s="260" t="s">
        <v>137</v>
      </c>
    </row>
    <row r="179" spans="2:51" s="258" customFormat="1">
      <c r="B179" s="259"/>
      <c r="D179" s="253" t="s">
        <v>148</v>
      </c>
      <c r="E179" s="260" t="s">
        <v>3</v>
      </c>
      <c r="F179" s="261" t="s">
        <v>260</v>
      </c>
      <c r="H179" s="262">
        <v>7.02</v>
      </c>
      <c r="L179" s="259"/>
      <c r="M179" s="263"/>
      <c r="N179" s="264"/>
      <c r="O179" s="264"/>
      <c r="P179" s="264"/>
      <c r="Q179" s="264"/>
      <c r="R179" s="264"/>
      <c r="S179" s="264"/>
      <c r="T179" s="265"/>
      <c r="AT179" s="260" t="s">
        <v>148</v>
      </c>
      <c r="AU179" s="260" t="s">
        <v>80</v>
      </c>
      <c r="AV179" s="258" t="s">
        <v>80</v>
      </c>
      <c r="AW179" s="258" t="s">
        <v>32</v>
      </c>
      <c r="AX179" s="258" t="s">
        <v>70</v>
      </c>
      <c r="AY179" s="260" t="s">
        <v>137</v>
      </c>
    </row>
    <row r="180" spans="2:51" s="258" customFormat="1">
      <c r="B180" s="259"/>
      <c r="D180" s="253" t="s">
        <v>148</v>
      </c>
      <c r="E180" s="260" t="s">
        <v>3</v>
      </c>
      <c r="F180" s="261" t="s">
        <v>261</v>
      </c>
      <c r="H180" s="262">
        <v>1.79</v>
      </c>
      <c r="L180" s="259"/>
      <c r="M180" s="263"/>
      <c r="N180" s="264"/>
      <c r="O180" s="264"/>
      <c r="P180" s="264"/>
      <c r="Q180" s="264"/>
      <c r="R180" s="264"/>
      <c r="S180" s="264"/>
      <c r="T180" s="265"/>
      <c r="AT180" s="260" t="s">
        <v>148</v>
      </c>
      <c r="AU180" s="260" t="s">
        <v>80</v>
      </c>
      <c r="AV180" s="258" t="s">
        <v>80</v>
      </c>
      <c r="AW180" s="258" t="s">
        <v>32</v>
      </c>
      <c r="AX180" s="258" t="s">
        <v>70</v>
      </c>
      <c r="AY180" s="260" t="s">
        <v>137</v>
      </c>
    </row>
    <row r="181" spans="2:51" s="258" customFormat="1">
      <c r="B181" s="259"/>
      <c r="D181" s="253" t="s">
        <v>148</v>
      </c>
      <c r="E181" s="260" t="s">
        <v>3</v>
      </c>
      <c r="F181" s="261" t="s">
        <v>262</v>
      </c>
      <c r="H181" s="262">
        <v>1.85</v>
      </c>
      <c r="L181" s="259"/>
      <c r="M181" s="263"/>
      <c r="N181" s="264"/>
      <c r="O181" s="264"/>
      <c r="P181" s="264"/>
      <c r="Q181" s="264"/>
      <c r="R181" s="264"/>
      <c r="S181" s="264"/>
      <c r="T181" s="265"/>
      <c r="AT181" s="260" t="s">
        <v>148</v>
      </c>
      <c r="AU181" s="260" t="s">
        <v>80</v>
      </c>
      <c r="AV181" s="258" t="s">
        <v>80</v>
      </c>
      <c r="AW181" s="258" t="s">
        <v>32</v>
      </c>
      <c r="AX181" s="258" t="s">
        <v>70</v>
      </c>
      <c r="AY181" s="260" t="s">
        <v>137</v>
      </c>
    </row>
    <row r="182" spans="2:51" s="258" customFormat="1">
      <c r="B182" s="259"/>
      <c r="D182" s="253" t="s">
        <v>148</v>
      </c>
      <c r="E182" s="260" t="s">
        <v>3</v>
      </c>
      <c r="F182" s="261" t="s">
        <v>263</v>
      </c>
      <c r="H182" s="262">
        <v>4.2060000000000004</v>
      </c>
      <c r="L182" s="259"/>
      <c r="M182" s="263"/>
      <c r="N182" s="264"/>
      <c r="O182" s="264"/>
      <c r="P182" s="264"/>
      <c r="Q182" s="264"/>
      <c r="R182" s="264"/>
      <c r="S182" s="264"/>
      <c r="T182" s="265"/>
      <c r="AT182" s="260" t="s">
        <v>148</v>
      </c>
      <c r="AU182" s="260" t="s">
        <v>80</v>
      </c>
      <c r="AV182" s="258" t="s">
        <v>80</v>
      </c>
      <c r="AW182" s="258" t="s">
        <v>32</v>
      </c>
      <c r="AX182" s="258" t="s">
        <v>70</v>
      </c>
      <c r="AY182" s="260" t="s">
        <v>137</v>
      </c>
    </row>
    <row r="183" spans="2:51" s="258" customFormat="1">
      <c r="B183" s="259"/>
      <c r="D183" s="253" t="s">
        <v>148</v>
      </c>
      <c r="E183" s="260" t="s">
        <v>3</v>
      </c>
      <c r="F183" s="261" t="s">
        <v>264</v>
      </c>
      <c r="H183" s="262">
        <v>2.38</v>
      </c>
      <c r="L183" s="259"/>
      <c r="M183" s="263"/>
      <c r="N183" s="264"/>
      <c r="O183" s="264"/>
      <c r="P183" s="264"/>
      <c r="Q183" s="264"/>
      <c r="R183" s="264"/>
      <c r="S183" s="264"/>
      <c r="T183" s="265"/>
      <c r="AT183" s="260" t="s">
        <v>148</v>
      </c>
      <c r="AU183" s="260" t="s">
        <v>80</v>
      </c>
      <c r="AV183" s="258" t="s">
        <v>80</v>
      </c>
      <c r="AW183" s="258" t="s">
        <v>32</v>
      </c>
      <c r="AX183" s="258" t="s">
        <v>70</v>
      </c>
      <c r="AY183" s="260" t="s">
        <v>137</v>
      </c>
    </row>
    <row r="184" spans="2:51" s="258" customFormat="1">
      <c r="B184" s="259"/>
      <c r="D184" s="253" t="s">
        <v>148</v>
      </c>
      <c r="E184" s="260" t="s">
        <v>3</v>
      </c>
      <c r="F184" s="261" t="s">
        <v>265</v>
      </c>
      <c r="H184" s="262">
        <v>3.97</v>
      </c>
      <c r="L184" s="259"/>
      <c r="M184" s="263"/>
      <c r="N184" s="264"/>
      <c r="O184" s="264"/>
      <c r="P184" s="264"/>
      <c r="Q184" s="264"/>
      <c r="R184" s="264"/>
      <c r="S184" s="264"/>
      <c r="T184" s="265"/>
      <c r="AT184" s="260" t="s">
        <v>148</v>
      </c>
      <c r="AU184" s="260" t="s">
        <v>80</v>
      </c>
      <c r="AV184" s="258" t="s">
        <v>80</v>
      </c>
      <c r="AW184" s="258" t="s">
        <v>32</v>
      </c>
      <c r="AX184" s="258" t="s">
        <v>70</v>
      </c>
      <c r="AY184" s="260" t="s">
        <v>137</v>
      </c>
    </row>
    <row r="185" spans="2:51" s="258" customFormat="1">
      <c r="B185" s="259"/>
      <c r="D185" s="253" t="s">
        <v>148</v>
      </c>
      <c r="E185" s="260" t="s">
        <v>3</v>
      </c>
      <c r="F185" s="261" t="s">
        <v>266</v>
      </c>
      <c r="H185" s="262">
        <v>17.324999999999999</v>
      </c>
      <c r="L185" s="259"/>
      <c r="M185" s="263"/>
      <c r="N185" s="264"/>
      <c r="O185" s="264"/>
      <c r="P185" s="264"/>
      <c r="Q185" s="264"/>
      <c r="R185" s="264"/>
      <c r="S185" s="264"/>
      <c r="T185" s="265"/>
      <c r="AT185" s="260" t="s">
        <v>148</v>
      </c>
      <c r="AU185" s="260" t="s">
        <v>80</v>
      </c>
      <c r="AV185" s="258" t="s">
        <v>80</v>
      </c>
      <c r="AW185" s="258" t="s">
        <v>32</v>
      </c>
      <c r="AX185" s="258" t="s">
        <v>70</v>
      </c>
      <c r="AY185" s="260" t="s">
        <v>137</v>
      </c>
    </row>
    <row r="186" spans="2:51" s="258" customFormat="1">
      <c r="B186" s="259"/>
      <c r="D186" s="253" t="s">
        <v>148</v>
      </c>
      <c r="E186" s="260" t="s">
        <v>3</v>
      </c>
      <c r="F186" s="261" t="s">
        <v>267</v>
      </c>
      <c r="H186" s="262">
        <v>4.29</v>
      </c>
      <c r="L186" s="259"/>
      <c r="M186" s="263"/>
      <c r="N186" s="264"/>
      <c r="O186" s="264"/>
      <c r="P186" s="264"/>
      <c r="Q186" s="264"/>
      <c r="R186" s="264"/>
      <c r="S186" s="264"/>
      <c r="T186" s="265"/>
      <c r="AT186" s="260" t="s">
        <v>148</v>
      </c>
      <c r="AU186" s="260" t="s">
        <v>80</v>
      </c>
      <c r="AV186" s="258" t="s">
        <v>80</v>
      </c>
      <c r="AW186" s="258" t="s">
        <v>32</v>
      </c>
      <c r="AX186" s="258" t="s">
        <v>70</v>
      </c>
      <c r="AY186" s="260" t="s">
        <v>137</v>
      </c>
    </row>
    <row r="187" spans="2:51" s="258" customFormat="1">
      <c r="B187" s="259"/>
      <c r="D187" s="253" t="s">
        <v>148</v>
      </c>
      <c r="E187" s="260" t="s">
        <v>3</v>
      </c>
      <c r="F187" s="261" t="s">
        <v>268</v>
      </c>
      <c r="H187" s="262">
        <v>2.46</v>
      </c>
      <c r="L187" s="259"/>
      <c r="M187" s="263"/>
      <c r="N187" s="264"/>
      <c r="O187" s="264"/>
      <c r="P187" s="264"/>
      <c r="Q187" s="264"/>
      <c r="R187" s="264"/>
      <c r="S187" s="264"/>
      <c r="T187" s="265"/>
      <c r="AT187" s="260" t="s">
        <v>148</v>
      </c>
      <c r="AU187" s="260" t="s">
        <v>80</v>
      </c>
      <c r="AV187" s="258" t="s">
        <v>80</v>
      </c>
      <c r="AW187" s="258" t="s">
        <v>32</v>
      </c>
      <c r="AX187" s="258" t="s">
        <v>70</v>
      </c>
      <c r="AY187" s="260" t="s">
        <v>137</v>
      </c>
    </row>
    <row r="188" spans="2:51" s="258" customFormat="1">
      <c r="B188" s="259"/>
      <c r="D188" s="253" t="s">
        <v>148</v>
      </c>
      <c r="E188" s="260" t="s">
        <v>3</v>
      </c>
      <c r="F188" s="261" t="s">
        <v>269</v>
      </c>
      <c r="H188" s="262">
        <v>2.9550000000000001</v>
      </c>
      <c r="L188" s="259"/>
      <c r="M188" s="263"/>
      <c r="N188" s="264"/>
      <c r="O188" s="264"/>
      <c r="P188" s="264"/>
      <c r="Q188" s="264"/>
      <c r="R188" s="264"/>
      <c r="S188" s="264"/>
      <c r="T188" s="265"/>
      <c r="AT188" s="260" t="s">
        <v>148</v>
      </c>
      <c r="AU188" s="260" t="s">
        <v>80</v>
      </c>
      <c r="AV188" s="258" t="s">
        <v>80</v>
      </c>
      <c r="AW188" s="258" t="s">
        <v>32</v>
      </c>
      <c r="AX188" s="258" t="s">
        <v>70</v>
      </c>
      <c r="AY188" s="260" t="s">
        <v>137</v>
      </c>
    </row>
    <row r="189" spans="2:51" s="258" customFormat="1">
      <c r="B189" s="259"/>
      <c r="D189" s="253" t="s">
        <v>148</v>
      </c>
      <c r="E189" s="260" t="s">
        <v>3</v>
      </c>
      <c r="F189" s="261" t="s">
        <v>270</v>
      </c>
      <c r="H189" s="262">
        <v>1.5</v>
      </c>
      <c r="L189" s="259"/>
      <c r="M189" s="263"/>
      <c r="N189" s="264"/>
      <c r="O189" s="264"/>
      <c r="P189" s="264"/>
      <c r="Q189" s="264"/>
      <c r="R189" s="264"/>
      <c r="S189" s="264"/>
      <c r="T189" s="265"/>
      <c r="AT189" s="260" t="s">
        <v>148</v>
      </c>
      <c r="AU189" s="260" t="s">
        <v>80</v>
      </c>
      <c r="AV189" s="258" t="s">
        <v>80</v>
      </c>
      <c r="AW189" s="258" t="s">
        <v>32</v>
      </c>
      <c r="AX189" s="258" t="s">
        <v>70</v>
      </c>
      <c r="AY189" s="260" t="s">
        <v>137</v>
      </c>
    </row>
    <row r="190" spans="2:51" s="258" customFormat="1">
      <c r="B190" s="259"/>
      <c r="D190" s="253" t="s">
        <v>148</v>
      </c>
      <c r="E190" s="260" t="s">
        <v>3</v>
      </c>
      <c r="F190" s="261" t="s">
        <v>271</v>
      </c>
      <c r="H190" s="262">
        <v>9</v>
      </c>
      <c r="L190" s="259"/>
      <c r="M190" s="263"/>
      <c r="N190" s="264"/>
      <c r="O190" s="264"/>
      <c r="P190" s="264"/>
      <c r="Q190" s="264"/>
      <c r="R190" s="264"/>
      <c r="S190" s="264"/>
      <c r="T190" s="265"/>
      <c r="AT190" s="260" t="s">
        <v>148</v>
      </c>
      <c r="AU190" s="260" t="s">
        <v>80</v>
      </c>
      <c r="AV190" s="258" t="s">
        <v>80</v>
      </c>
      <c r="AW190" s="258" t="s">
        <v>32</v>
      </c>
      <c r="AX190" s="258" t="s">
        <v>70</v>
      </c>
      <c r="AY190" s="260" t="s">
        <v>137</v>
      </c>
    </row>
    <row r="191" spans="2:51" s="258" customFormat="1">
      <c r="B191" s="259"/>
      <c r="D191" s="253" t="s">
        <v>148</v>
      </c>
      <c r="E191" s="260" t="s">
        <v>3</v>
      </c>
      <c r="F191" s="261" t="s">
        <v>272</v>
      </c>
      <c r="H191" s="262">
        <v>1.65</v>
      </c>
      <c r="L191" s="259"/>
      <c r="M191" s="263"/>
      <c r="N191" s="264"/>
      <c r="O191" s="264"/>
      <c r="P191" s="264"/>
      <c r="Q191" s="264"/>
      <c r="R191" s="264"/>
      <c r="S191" s="264"/>
      <c r="T191" s="265"/>
      <c r="AT191" s="260" t="s">
        <v>148</v>
      </c>
      <c r="AU191" s="260" t="s">
        <v>80</v>
      </c>
      <c r="AV191" s="258" t="s">
        <v>80</v>
      </c>
      <c r="AW191" s="258" t="s">
        <v>32</v>
      </c>
      <c r="AX191" s="258" t="s">
        <v>70</v>
      </c>
      <c r="AY191" s="260" t="s">
        <v>137</v>
      </c>
    </row>
    <row r="192" spans="2:51" s="258" customFormat="1">
      <c r="B192" s="259"/>
      <c r="D192" s="253" t="s">
        <v>148</v>
      </c>
      <c r="E192" s="260" t="s">
        <v>3</v>
      </c>
      <c r="F192" s="261" t="s">
        <v>273</v>
      </c>
      <c r="H192" s="262">
        <v>3.45</v>
      </c>
      <c r="L192" s="259"/>
      <c r="M192" s="263"/>
      <c r="N192" s="264"/>
      <c r="O192" s="264"/>
      <c r="P192" s="264"/>
      <c r="Q192" s="264"/>
      <c r="R192" s="264"/>
      <c r="S192" s="264"/>
      <c r="T192" s="265"/>
      <c r="AT192" s="260" t="s">
        <v>148</v>
      </c>
      <c r="AU192" s="260" t="s">
        <v>80</v>
      </c>
      <c r="AV192" s="258" t="s">
        <v>80</v>
      </c>
      <c r="AW192" s="258" t="s">
        <v>32</v>
      </c>
      <c r="AX192" s="258" t="s">
        <v>70</v>
      </c>
      <c r="AY192" s="260" t="s">
        <v>137</v>
      </c>
    </row>
    <row r="193" spans="2:51" s="258" customFormat="1">
      <c r="B193" s="259"/>
      <c r="D193" s="253" t="s">
        <v>148</v>
      </c>
      <c r="E193" s="260" t="s">
        <v>3</v>
      </c>
      <c r="F193" s="261" t="s">
        <v>274</v>
      </c>
      <c r="H193" s="262">
        <v>5.2</v>
      </c>
      <c r="L193" s="259"/>
      <c r="M193" s="263"/>
      <c r="N193" s="264"/>
      <c r="O193" s="264"/>
      <c r="P193" s="264"/>
      <c r="Q193" s="264"/>
      <c r="R193" s="264"/>
      <c r="S193" s="264"/>
      <c r="T193" s="265"/>
      <c r="AT193" s="260" t="s">
        <v>148</v>
      </c>
      <c r="AU193" s="260" t="s">
        <v>80</v>
      </c>
      <c r="AV193" s="258" t="s">
        <v>80</v>
      </c>
      <c r="AW193" s="258" t="s">
        <v>32</v>
      </c>
      <c r="AX193" s="258" t="s">
        <v>70</v>
      </c>
      <c r="AY193" s="260" t="s">
        <v>137</v>
      </c>
    </row>
    <row r="194" spans="2:51" s="258" customFormat="1">
      <c r="B194" s="259"/>
      <c r="D194" s="253" t="s">
        <v>148</v>
      </c>
      <c r="E194" s="260" t="s">
        <v>3</v>
      </c>
      <c r="F194" s="261" t="s">
        <v>275</v>
      </c>
      <c r="H194" s="262">
        <v>14.85</v>
      </c>
      <c r="L194" s="259"/>
      <c r="M194" s="263"/>
      <c r="N194" s="264"/>
      <c r="O194" s="264"/>
      <c r="P194" s="264"/>
      <c r="Q194" s="264"/>
      <c r="R194" s="264"/>
      <c r="S194" s="264"/>
      <c r="T194" s="265"/>
      <c r="AT194" s="260" t="s">
        <v>148</v>
      </c>
      <c r="AU194" s="260" t="s">
        <v>80</v>
      </c>
      <c r="AV194" s="258" t="s">
        <v>80</v>
      </c>
      <c r="AW194" s="258" t="s">
        <v>32</v>
      </c>
      <c r="AX194" s="258" t="s">
        <v>70</v>
      </c>
      <c r="AY194" s="260" t="s">
        <v>137</v>
      </c>
    </row>
    <row r="195" spans="2:51" s="258" customFormat="1">
      <c r="B195" s="259"/>
      <c r="D195" s="253" t="s">
        <v>148</v>
      </c>
      <c r="E195" s="260" t="s">
        <v>3</v>
      </c>
      <c r="F195" s="261" t="s">
        <v>276</v>
      </c>
      <c r="H195" s="262">
        <v>17.7</v>
      </c>
      <c r="L195" s="259"/>
      <c r="M195" s="263"/>
      <c r="N195" s="264"/>
      <c r="O195" s="264"/>
      <c r="P195" s="264"/>
      <c r="Q195" s="264"/>
      <c r="R195" s="264"/>
      <c r="S195" s="264"/>
      <c r="T195" s="265"/>
      <c r="AT195" s="260" t="s">
        <v>148</v>
      </c>
      <c r="AU195" s="260" t="s">
        <v>80</v>
      </c>
      <c r="AV195" s="258" t="s">
        <v>80</v>
      </c>
      <c r="AW195" s="258" t="s">
        <v>32</v>
      </c>
      <c r="AX195" s="258" t="s">
        <v>70</v>
      </c>
      <c r="AY195" s="260" t="s">
        <v>137</v>
      </c>
    </row>
    <row r="196" spans="2:51" s="258" customFormat="1">
      <c r="B196" s="259"/>
      <c r="D196" s="253" t="s">
        <v>148</v>
      </c>
      <c r="E196" s="260" t="s">
        <v>3</v>
      </c>
      <c r="F196" s="261" t="s">
        <v>277</v>
      </c>
      <c r="H196" s="262">
        <v>11</v>
      </c>
      <c r="L196" s="259"/>
      <c r="M196" s="263"/>
      <c r="N196" s="264"/>
      <c r="O196" s="264"/>
      <c r="P196" s="264"/>
      <c r="Q196" s="264"/>
      <c r="R196" s="264"/>
      <c r="S196" s="264"/>
      <c r="T196" s="265"/>
      <c r="AT196" s="260" t="s">
        <v>148</v>
      </c>
      <c r="AU196" s="260" t="s">
        <v>80</v>
      </c>
      <c r="AV196" s="258" t="s">
        <v>80</v>
      </c>
      <c r="AW196" s="258" t="s">
        <v>32</v>
      </c>
      <c r="AX196" s="258" t="s">
        <v>70</v>
      </c>
      <c r="AY196" s="260" t="s">
        <v>137</v>
      </c>
    </row>
    <row r="197" spans="2:51" s="258" customFormat="1">
      <c r="B197" s="259"/>
      <c r="D197" s="253" t="s">
        <v>148</v>
      </c>
      <c r="E197" s="260" t="s">
        <v>3</v>
      </c>
      <c r="F197" s="261" t="s">
        <v>278</v>
      </c>
      <c r="H197" s="262">
        <v>6.2</v>
      </c>
      <c r="L197" s="259"/>
      <c r="M197" s="263"/>
      <c r="N197" s="264"/>
      <c r="O197" s="264"/>
      <c r="P197" s="264"/>
      <c r="Q197" s="264"/>
      <c r="R197" s="264"/>
      <c r="S197" s="264"/>
      <c r="T197" s="265"/>
      <c r="AT197" s="260" t="s">
        <v>148</v>
      </c>
      <c r="AU197" s="260" t="s">
        <v>80</v>
      </c>
      <c r="AV197" s="258" t="s">
        <v>80</v>
      </c>
      <c r="AW197" s="258" t="s">
        <v>32</v>
      </c>
      <c r="AX197" s="258" t="s">
        <v>70</v>
      </c>
      <c r="AY197" s="260" t="s">
        <v>137</v>
      </c>
    </row>
    <row r="198" spans="2:51" s="258" customFormat="1">
      <c r="B198" s="259"/>
      <c r="D198" s="253" t="s">
        <v>148</v>
      </c>
      <c r="E198" s="260" t="s">
        <v>3</v>
      </c>
      <c r="F198" s="261" t="s">
        <v>279</v>
      </c>
      <c r="H198" s="262">
        <v>24.192</v>
      </c>
      <c r="L198" s="259"/>
      <c r="M198" s="263"/>
      <c r="N198" s="264"/>
      <c r="O198" s="264"/>
      <c r="P198" s="264"/>
      <c r="Q198" s="264"/>
      <c r="R198" s="264"/>
      <c r="S198" s="264"/>
      <c r="T198" s="265"/>
      <c r="AT198" s="260" t="s">
        <v>148</v>
      </c>
      <c r="AU198" s="260" t="s">
        <v>80</v>
      </c>
      <c r="AV198" s="258" t="s">
        <v>80</v>
      </c>
      <c r="AW198" s="258" t="s">
        <v>32</v>
      </c>
      <c r="AX198" s="258" t="s">
        <v>70</v>
      </c>
      <c r="AY198" s="260" t="s">
        <v>137</v>
      </c>
    </row>
    <row r="199" spans="2:51" s="258" customFormat="1">
      <c r="B199" s="259"/>
      <c r="D199" s="253" t="s">
        <v>148</v>
      </c>
      <c r="E199" s="260" t="s">
        <v>3</v>
      </c>
      <c r="F199" s="261" t="s">
        <v>280</v>
      </c>
      <c r="H199" s="262">
        <v>2.65</v>
      </c>
      <c r="L199" s="259"/>
      <c r="M199" s="263"/>
      <c r="N199" s="264"/>
      <c r="O199" s="264"/>
      <c r="P199" s="264"/>
      <c r="Q199" s="264"/>
      <c r="R199" s="264"/>
      <c r="S199" s="264"/>
      <c r="T199" s="265"/>
      <c r="AT199" s="260" t="s">
        <v>148</v>
      </c>
      <c r="AU199" s="260" t="s">
        <v>80</v>
      </c>
      <c r="AV199" s="258" t="s">
        <v>80</v>
      </c>
      <c r="AW199" s="258" t="s">
        <v>32</v>
      </c>
      <c r="AX199" s="258" t="s">
        <v>70</v>
      </c>
      <c r="AY199" s="260" t="s">
        <v>137</v>
      </c>
    </row>
    <row r="200" spans="2:51" s="258" customFormat="1">
      <c r="B200" s="259"/>
      <c r="D200" s="253" t="s">
        <v>148</v>
      </c>
      <c r="E200" s="260" t="s">
        <v>3</v>
      </c>
      <c r="F200" s="261" t="s">
        <v>281</v>
      </c>
      <c r="H200" s="262">
        <v>8.4</v>
      </c>
      <c r="L200" s="259"/>
      <c r="M200" s="263"/>
      <c r="N200" s="264"/>
      <c r="O200" s="264"/>
      <c r="P200" s="264"/>
      <c r="Q200" s="264"/>
      <c r="R200" s="264"/>
      <c r="S200" s="264"/>
      <c r="T200" s="265"/>
      <c r="AT200" s="260" t="s">
        <v>148</v>
      </c>
      <c r="AU200" s="260" t="s">
        <v>80</v>
      </c>
      <c r="AV200" s="258" t="s">
        <v>80</v>
      </c>
      <c r="AW200" s="258" t="s">
        <v>32</v>
      </c>
      <c r="AX200" s="258" t="s">
        <v>70</v>
      </c>
      <c r="AY200" s="260" t="s">
        <v>137</v>
      </c>
    </row>
    <row r="201" spans="2:51" s="258" customFormat="1">
      <c r="B201" s="259"/>
      <c r="D201" s="253" t="s">
        <v>148</v>
      </c>
      <c r="E201" s="260" t="s">
        <v>3</v>
      </c>
      <c r="F201" s="261" t="s">
        <v>282</v>
      </c>
      <c r="H201" s="262">
        <v>1.5649999999999999</v>
      </c>
      <c r="L201" s="259"/>
      <c r="M201" s="263"/>
      <c r="N201" s="264"/>
      <c r="O201" s="264"/>
      <c r="P201" s="264"/>
      <c r="Q201" s="264"/>
      <c r="R201" s="264"/>
      <c r="S201" s="264"/>
      <c r="T201" s="265"/>
      <c r="AT201" s="260" t="s">
        <v>148</v>
      </c>
      <c r="AU201" s="260" t="s">
        <v>80</v>
      </c>
      <c r="AV201" s="258" t="s">
        <v>80</v>
      </c>
      <c r="AW201" s="258" t="s">
        <v>32</v>
      </c>
      <c r="AX201" s="258" t="s">
        <v>70</v>
      </c>
      <c r="AY201" s="260" t="s">
        <v>137</v>
      </c>
    </row>
    <row r="202" spans="2:51" s="258" customFormat="1">
      <c r="B202" s="259"/>
      <c r="D202" s="253" t="s">
        <v>148</v>
      </c>
      <c r="E202" s="260" t="s">
        <v>3</v>
      </c>
      <c r="F202" s="261" t="s">
        <v>283</v>
      </c>
      <c r="H202" s="262">
        <v>5.7</v>
      </c>
      <c r="L202" s="259"/>
      <c r="M202" s="263"/>
      <c r="N202" s="264"/>
      <c r="O202" s="264"/>
      <c r="P202" s="264"/>
      <c r="Q202" s="264"/>
      <c r="R202" s="264"/>
      <c r="S202" s="264"/>
      <c r="T202" s="265"/>
      <c r="AT202" s="260" t="s">
        <v>148</v>
      </c>
      <c r="AU202" s="260" t="s">
        <v>80</v>
      </c>
      <c r="AV202" s="258" t="s">
        <v>80</v>
      </c>
      <c r="AW202" s="258" t="s">
        <v>32</v>
      </c>
      <c r="AX202" s="258" t="s">
        <v>70</v>
      </c>
      <c r="AY202" s="260" t="s">
        <v>137</v>
      </c>
    </row>
    <row r="203" spans="2:51" s="258" customFormat="1">
      <c r="B203" s="259"/>
      <c r="D203" s="253" t="s">
        <v>148</v>
      </c>
      <c r="E203" s="260" t="s">
        <v>3</v>
      </c>
      <c r="F203" s="261" t="s">
        <v>284</v>
      </c>
      <c r="H203" s="262">
        <v>3.2250000000000001</v>
      </c>
      <c r="L203" s="259"/>
      <c r="M203" s="263"/>
      <c r="N203" s="264"/>
      <c r="O203" s="264"/>
      <c r="P203" s="264"/>
      <c r="Q203" s="264"/>
      <c r="R203" s="264"/>
      <c r="S203" s="264"/>
      <c r="T203" s="265"/>
      <c r="AT203" s="260" t="s">
        <v>148</v>
      </c>
      <c r="AU203" s="260" t="s">
        <v>80</v>
      </c>
      <c r="AV203" s="258" t="s">
        <v>80</v>
      </c>
      <c r="AW203" s="258" t="s">
        <v>32</v>
      </c>
      <c r="AX203" s="258" t="s">
        <v>70</v>
      </c>
      <c r="AY203" s="260" t="s">
        <v>137</v>
      </c>
    </row>
    <row r="204" spans="2:51" s="258" customFormat="1">
      <c r="B204" s="259"/>
      <c r="D204" s="253" t="s">
        <v>148</v>
      </c>
      <c r="E204" s="260" t="s">
        <v>3</v>
      </c>
      <c r="F204" s="261" t="s">
        <v>285</v>
      </c>
      <c r="H204" s="262">
        <v>5.8</v>
      </c>
      <c r="L204" s="259"/>
      <c r="M204" s="263"/>
      <c r="N204" s="264"/>
      <c r="O204" s="264"/>
      <c r="P204" s="264"/>
      <c r="Q204" s="264"/>
      <c r="R204" s="264"/>
      <c r="S204" s="264"/>
      <c r="T204" s="265"/>
      <c r="AT204" s="260" t="s">
        <v>148</v>
      </c>
      <c r="AU204" s="260" t="s">
        <v>80</v>
      </c>
      <c r="AV204" s="258" t="s">
        <v>80</v>
      </c>
      <c r="AW204" s="258" t="s">
        <v>32</v>
      </c>
      <c r="AX204" s="258" t="s">
        <v>70</v>
      </c>
      <c r="AY204" s="260" t="s">
        <v>137</v>
      </c>
    </row>
    <row r="205" spans="2:51" s="258" customFormat="1">
      <c r="B205" s="259"/>
      <c r="D205" s="253" t="s">
        <v>148</v>
      </c>
      <c r="E205" s="260" t="s">
        <v>3</v>
      </c>
      <c r="F205" s="261" t="s">
        <v>286</v>
      </c>
      <c r="H205" s="262">
        <v>1.45</v>
      </c>
      <c r="L205" s="259"/>
      <c r="M205" s="263"/>
      <c r="N205" s="264"/>
      <c r="O205" s="264"/>
      <c r="P205" s="264"/>
      <c r="Q205" s="264"/>
      <c r="R205" s="264"/>
      <c r="S205" s="264"/>
      <c r="T205" s="265"/>
      <c r="AT205" s="260" t="s">
        <v>148</v>
      </c>
      <c r="AU205" s="260" t="s">
        <v>80</v>
      </c>
      <c r="AV205" s="258" t="s">
        <v>80</v>
      </c>
      <c r="AW205" s="258" t="s">
        <v>32</v>
      </c>
      <c r="AX205" s="258" t="s">
        <v>70</v>
      </c>
      <c r="AY205" s="260" t="s">
        <v>137</v>
      </c>
    </row>
    <row r="206" spans="2:51" s="258" customFormat="1">
      <c r="B206" s="259"/>
      <c r="D206" s="253" t="s">
        <v>148</v>
      </c>
      <c r="E206" s="260" t="s">
        <v>3</v>
      </c>
      <c r="F206" s="261" t="s">
        <v>287</v>
      </c>
      <c r="H206" s="262">
        <v>1.4850000000000001</v>
      </c>
      <c r="L206" s="259"/>
      <c r="M206" s="263"/>
      <c r="N206" s="264"/>
      <c r="O206" s="264"/>
      <c r="P206" s="264"/>
      <c r="Q206" s="264"/>
      <c r="R206" s="264"/>
      <c r="S206" s="264"/>
      <c r="T206" s="265"/>
      <c r="AT206" s="260" t="s">
        <v>148</v>
      </c>
      <c r="AU206" s="260" t="s">
        <v>80</v>
      </c>
      <c r="AV206" s="258" t="s">
        <v>80</v>
      </c>
      <c r="AW206" s="258" t="s">
        <v>32</v>
      </c>
      <c r="AX206" s="258" t="s">
        <v>70</v>
      </c>
      <c r="AY206" s="260" t="s">
        <v>137</v>
      </c>
    </row>
    <row r="207" spans="2:51" s="291" customFormat="1">
      <c r="B207" s="290"/>
      <c r="D207" s="253" t="s">
        <v>148</v>
      </c>
      <c r="E207" s="292" t="s">
        <v>3</v>
      </c>
      <c r="F207" s="293" t="s">
        <v>288</v>
      </c>
      <c r="H207" s="294">
        <v>184.75800000000001</v>
      </c>
      <c r="L207" s="290"/>
      <c r="M207" s="295"/>
      <c r="N207" s="296"/>
      <c r="O207" s="296"/>
      <c r="P207" s="296"/>
      <c r="Q207" s="296"/>
      <c r="R207" s="296"/>
      <c r="S207" s="296"/>
      <c r="T207" s="297"/>
      <c r="AT207" s="292" t="s">
        <v>148</v>
      </c>
      <c r="AU207" s="292" t="s">
        <v>80</v>
      </c>
      <c r="AV207" s="291" t="s">
        <v>155</v>
      </c>
      <c r="AW207" s="291" t="s">
        <v>32</v>
      </c>
      <c r="AX207" s="291" t="s">
        <v>70</v>
      </c>
      <c r="AY207" s="292" t="s">
        <v>137</v>
      </c>
    </row>
    <row r="208" spans="2:51" s="258" customFormat="1">
      <c r="B208" s="259"/>
      <c r="D208" s="253" t="s">
        <v>148</v>
      </c>
      <c r="E208" s="260" t="s">
        <v>3</v>
      </c>
      <c r="F208" s="261" t="s">
        <v>289</v>
      </c>
      <c r="H208" s="262">
        <v>2.99</v>
      </c>
      <c r="L208" s="259"/>
      <c r="M208" s="263"/>
      <c r="N208" s="264"/>
      <c r="O208" s="264"/>
      <c r="P208" s="264"/>
      <c r="Q208" s="264"/>
      <c r="R208" s="264"/>
      <c r="S208" s="264"/>
      <c r="T208" s="265"/>
      <c r="AT208" s="260" t="s">
        <v>148</v>
      </c>
      <c r="AU208" s="260" t="s">
        <v>80</v>
      </c>
      <c r="AV208" s="258" t="s">
        <v>80</v>
      </c>
      <c r="AW208" s="258" t="s">
        <v>32</v>
      </c>
      <c r="AX208" s="258" t="s">
        <v>70</v>
      </c>
      <c r="AY208" s="260" t="s">
        <v>137</v>
      </c>
    </row>
    <row r="209" spans="1:65" s="258" customFormat="1">
      <c r="B209" s="259"/>
      <c r="D209" s="253" t="s">
        <v>148</v>
      </c>
      <c r="E209" s="260" t="s">
        <v>3</v>
      </c>
      <c r="F209" s="261" t="s">
        <v>290</v>
      </c>
      <c r="H209" s="262">
        <v>3.25</v>
      </c>
      <c r="L209" s="259"/>
      <c r="M209" s="263"/>
      <c r="N209" s="264"/>
      <c r="O209" s="264"/>
      <c r="P209" s="264"/>
      <c r="Q209" s="264"/>
      <c r="R209" s="264"/>
      <c r="S209" s="264"/>
      <c r="T209" s="265"/>
      <c r="AT209" s="260" t="s">
        <v>148</v>
      </c>
      <c r="AU209" s="260" t="s">
        <v>80</v>
      </c>
      <c r="AV209" s="258" t="s">
        <v>80</v>
      </c>
      <c r="AW209" s="258" t="s">
        <v>32</v>
      </c>
      <c r="AX209" s="258" t="s">
        <v>70</v>
      </c>
      <c r="AY209" s="260" t="s">
        <v>137</v>
      </c>
    </row>
    <row r="210" spans="1:65" s="258" customFormat="1">
      <c r="B210" s="259"/>
      <c r="D210" s="253" t="s">
        <v>148</v>
      </c>
      <c r="E210" s="260" t="s">
        <v>3</v>
      </c>
      <c r="F210" s="261" t="s">
        <v>291</v>
      </c>
      <c r="H210" s="262">
        <v>3.55</v>
      </c>
      <c r="L210" s="259"/>
      <c r="M210" s="263"/>
      <c r="N210" s="264"/>
      <c r="O210" s="264"/>
      <c r="P210" s="264"/>
      <c r="Q210" s="264"/>
      <c r="R210" s="264"/>
      <c r="S210" s="264"/>
      <c r="T210" s="265"/>
      <c r="AT210" s="260" t="s">
        <v>148</v>
      </c>
      <c r="AU210" s="260" t="s">
        <v>80</v>
      </c>
      <c r="AV210" s="258" t="s">
        <v>80</v>
      </c>
      <c r="AW210" s="258" t="s">
        <v>32</v>
      </c>
      <c r="AX210" s="258" t="s">
        <v>70</v>
      </c>
      <c r="AY210" s="260" t="s">
        <v>137</v>
      </c>
    </row>
    <row r="211" spans="1:65" s="258" customFormat="1">
      <c r="B211" s="259"/>
      <c r="D211" s="253" t="s">
        <v>148</v>
      </c>
      <c r="E211" s="260" t="s">
        <v>3</v>
      </c>
      <c r="F211" s="261" t="s">
        <v>292</v>
      </c>
      <c r="H211" s="262">
        <v>7.8</v>
      </c>
      <c r="L211" s="259"/>
      <c r="M211" s="263"/>
      <c r="N211" s="264"/>
      <c r="O211" s="264"/>
      <c r="P211" s="264"/>
      <c r="Q211" s="264"/>
      <c r="R211" s="264"/>
      <c r="S211" s="264"/>
      <c r="T211" s="265"/>
      <c r="AT211" s="260" t="s">
        <v>148</v>
      </c>
      <c r="AU211" s="260" t="s">
        <v>80</v>
      </c>
      <c r="AV211" s="258" t="s">
        <v>80</v>
      </c>
      <c r="AW211" s="258" t="s">
        <v>32</v>
      </c>
      <c r="AX211" s="258" t="s">
        <v>70</v>
      </c>
      <c r="AY211" s="260" t="s">
        <v>137</v>
      </c>
    </row>
    <row r="212" spans="1:65" s="258" customFormat="1">
      <c r="B212" s="259"/>
      <c r="D212" s="253" t="s">
        <v>148</v>
      </c>
      <c r="E212" s="260" t="s">
        <v>3</v>
      </c>
      <c r="F212" s="261" t="s">
        <v>293</v>
      </c>
      <c r="H212" s="262">
        <v>4.125</v>
      </c>
      <c r="L212" s="259"/>
      <c r="M212" s="263"/>
      <c r="N212" s="264"/>
      <c r="O212" s="264"/>
      <c r="P212" s="264"/>
      <c r="Q212" s="264"/>
      <c r="R212" s="264"/>
      <c r="S212" s="264"/>
      <c r="T212" s="265"/>
      <c r="AT212" s="260" t="s">
        <v>148</v>
      </c>
      <c r="AU212" s="260" t="s">
        <v>80</v>
      </c>
      <c r="AV212" s="258" t="s">
        <v>80</v>
      </c>
      <c r="AW212" s="258" t="s">
        <v>32</v>
      </c>
      <c r="AX212" s="258" t="s">
        <v>70</v>
      </c>
      <c r="AY212" s="260" t="s">
        <v>137</v>
      </c>
    </row>
    <row r="213" spans="1:65" s="291" customFormat="1">
      <c r="B213" s="290"/>
      <c r="D213" s="253" t="s">
        <v>148</v>
      </c>
      <c r="E213" s="292" t="s">
        <v>3</v>
      </c>
      <c r="F213" s="293" t="s">
        <v>288</v>
      </c>
      <c r="H213" s="294">
        <v>21.715</v>
      </c>
      <c r="L213" s="290"/>
      <c r="M213" s="295"/>
      <c r="N213" s="296"/>
      <c r="O213" s="296"/>
      <c r="P213" s="296"/>
      <c r="Q213" s="296"/>
      <c r="R213" s="296"/>
      <c r="S213" s="296"/>
      <c r="T213" s="297"/>
      <c r="AT213" s="292" t="s">
        <v>148</v>
      </c>
      <c r="AU213" s="292" t="s">
        <v>80</v>
      </c>
      <c r="AV213" s="291" t="s">
        <v>155</v>
      </c>
      <c r="AW213" s="291" t="s">
        <v>32</v>
      </c>
      <c r="AX213" s="291" t="s">
        <v>70</v>
      </c>
      <c r="AY213" s="292" t="s">
        <v>137</v>
      </c>
    </row>
    <row r="214" spans="1:65" s="273" customFormat="1">
      <c r="B214" s="274"/>
      <c r="D214" s="253" t="s">
        <v>148</v>
      </c>
      <c r="E214" s="275" t="s">
        <v>3</v>
      </c>
      <c r="F214" s="276" t="s">
        <v>184</v>
      </c>
      <c r="H214" s="277">
        <v>206.47300000000001</v>
      </c>
      <c r="L214" s="274"/>
      <c r="M214" s="278"/>
      <c r="N214" s="279"/>
      <c r="O214" s="279"/>
      <c r="P214" s="279"/>
      <c r="Q214" s="279"/>
      <c r="R214" s="279"/>
      <c r="S214" s="279"/>
      <c r="T214" s="280"/>
      <c r="AT214" s="275" t="s">
        <v>148</v>
      </c>
      <c r="AU214" s="275" t="s">
        <v>80</v>
      </c>
      <c r="AV214" s="273" t="s">
        <v>144</v>
      </c>
      <c r="AW214" s="273" t="s">
        <v>32</v>
      </c>
      <c r="AX214" s="273" t="s">
        <v>78</v>
      </c>
      <c r="AY214" s="275" t="s">
        <v>137</v>
      </c>
    </row>
    <row r="215" spans="1:65" s="171" customFormat="1" ht="24" customHeight="1">
      <c r="A215" s="168"/>
      <c r="B215" s="169"/>
      <c r="C215" s="240" t="s">
        <v>294</v>
      </c>
      <c r="D215" s="240" t="s">
        <v>139</v>
      </c>
      <c r="E215" s="241" t="s">
        <v>295</v>
      </c>
      <c r="F215" s="242" t="s">
        <v>296</v>
      </c>
      <c r="G215" s="243" t="s">
        <v>142</v>
      </c>
      <c r="H215" s="244">
        <v>40</v>
      </c>
      <c r="I215" s="77"/>
      <c r="J215" s="245">
        <f>ROUND(I215*H215,2)</f>
        <v>0</v>
      </c>
      <c r="K215" s="242" t="s">
        <v>143</v>
      </c>
      <c r="L215" s="169"/>
      <c r="M215" s="246" t="s">
        <v>3</v>
      </c>
      <c r="N215" s="247" t="s">
        <v>41</v>
      </c>
      <c r="O215" s="248"/>
      <c r="P215" s="249">
        <f>O215*H215</f>
        <v>0</v>
      </c>
      <c r="Q215" s="249">
        <v>3.48E-3</v>
      </c>
      <c r="R215" s="249">
        <f>Q215*H215</f>
        <v>0.13919999999999999</v>
      </c>
      <c r="S215" s="249">
        <v>0</v>
      </c>
      <c r="T215" s="250">
        <f>S215*H215</f>
        <v>0</v>
      </c>
      <c r="U215" s="168"/>
      <c r="V215" s="168"/>
      <c r="W215" s="168"/>
      <c r="X215" s="168"/>
      <c r="Y215" s="168"/>
      <c r="Z215" s="168"/>
      <c r="AA215" s="168"/>
      <c r="AB215" s="168"/>
      <c r="AC215" s="168"/>
      <c r="AD215" s="168"/>
      <c r="AE215" s="168"/>
      <c r="AR215" s="251" t="s">
        <v>144</v>
      </c>
      <c r="AT215" s="251" t="s">
        <v>139</v>
      </c>
      <c r="AU215" s="251" t="s">
        <v>80</v>
      </c>
      <c r="AY215" s="160" t="s">
        <v>137</v>
      </c>
      <c r="BE215" s="252">
        <f>IF(N215="základní",J215,0)</f>
        <v>0</v>
      </c>
      <c r="BF215" s="252">
        <f>IF(N215="snížená",J215,0)</f>
        <v>0</v>
      </c>
      <c r="BG215" s="252">
        <f>IF(N215="zákl. přenesená",J215,0)</f>
        <v>0</v>
      </c>
      <c r="BH215" s="252">
        <f>IF(N215="sníž. přenesená",J215,0)</f>
        <v>0</v>
      </c>
      <c r="BI215" s="252">
        <f>IF(N215="nulová",J215,0)</f>
        <v>0</v>
      </c>
      <c r="BJ215" s="160" t="s">
        <v>78</v>
      </c>
      <c r="BK215" s="252">
        <f>ROUND(I215*H215,2)</f>
        <v>0</v>
      </c>
      <c r="BL215" s="160" t="s">
        <v>144</v>
      </c>
      <c r="BM215" s="251" t="s">
        <v>297</v>
      </c>
    </row>
    <row r="216" spans="1:65" s="258" customFormat="1">
      <c r="B216" s="259"/>
      <c r="D216" s="253" t="s">
        <v>148</v>
      </c>
      <c r="E216" s="260" t="s">
        <v>3</v>
      </c>
      <c r="F216" s="261" t="s">
        <v>298</v>
      </c>
      <c r="H216" s="262">
        <v>40</v>
      </c>
      <c r="L216" s="259"/>
      <c r="M216" s="263"/>
      <c r="N216" s="264"/>
      <c r="O216" s="264"/>
      <c r="P216" s="264"/>
      <c r="Q216" s="264"/>
      <c r="R216" s="264"/>
      <c r="S216" s="264"/>
      <c r="T216" s="265"/>
      <c r="AT216" s="260" t="s">
        <v>148</v>
      </c>
      <c r="AU216" s="260" t="s">
        <v>80</v>
      </c>
      <c r="AV216" s="258" t="s">
        <v>80</v>
      </c>
      <c r="AW216" s="258" t="s">
        <v>32</v>
      </c>
      <c r="AX216" s="258" t="s">
        <v>78</v>
      </c>
      <c r="AY216" s="260" t="s">
        <v>137</v>
      </c>
    </row>
    <row r="217" spans="1:65" s="171" customFormat="1" ht="24" customHeight="1">
      <c r="A217" s="168"/>
      <c r="B217" s="169"/>
      <c r="C217" s="240" t="s">
        <v>299</v>
      </c>
      <c r="D217" s="240" t="s">
        <v>139</v>
      </c>
      <c r="E217" s="241" t="s">
        <v>300</v>
      </c>
      <c r="F217" s="242" t="s">
        <v>301</v>
      </c>
      <c r="G217" s="243" t="s">
        <v>302</v>
      </c>
      <c r="H217" s="244">
        <v>331.76499999999999</v>
      </c>
      <c r="I217" s="77"/>
      <c r="J217" s="245">
        <f>ROUND(I217*H217,2)</f>
        <v>0</v>
      </c>
      <c r="K217" s="242" t="s">
        <v>143</v>
      </c>
      <c r="L217" s="169"/>
      <c r="M217" s="246" t="s">
        <v>3</v>
      </c>
      <c r="N217" s="247" t="s">
        <v>41</v>
      </c>
      <c r="O217" s="248"/>
      <c r="P217" s="249">
        <f>O217*H217</f>
        <v>0</v>
      </c>
      <c r="Q217" s="249">
        <v>0</v>
      </c>
      <c r="R217" s="249">
        <f>Q217*H217</f>
        <v>0</v>
      </c>
      <c r="S217" s="249">
        <v>0</v>
      </c>
      <c r="T217" s="250">
        <f>S217*H217</f>
        <v>0</v>
      </c>
      <c r="U217" s="168"/>
      <c r="V217" s="168"/>
      <c r="W217" s="168"/>
      <c r="X217" s="168"/>
      <c r="Y217" s="168"/>
      <c r="Z217" s="168"/>
      <c r="AA217" s="168"/>
      <c r="AB217" s="168"/>
      <c r="AC217" s="168"/>
      <c r="AD217" s="168"/>
      <c r="AE217" s="168"/>
      <c r="AR217" s="251" t="s">
        <v>144</v>
      </c>
      <c r="AT217" s="251" t="s">
        <v>139</v>
      </c>
      <c r="AU217" s="251" t="s">
        <v>80</v>
      </c>
      <c r="AY217" s="160" t="s">
        <v>137</v>
      </c>
      <c r="BE217" s="252">
        <f>IF(N217="základní",J217,0)</f>
        <v>0</v>
      </c>
      <c r="BF217" s="252">
        <f>IF(N217="snížená",J217,0)</f>
        <v>0</v>
      </c>
      <c r="BG217" s="252">
        <f>IF(N217="zákl. přenesená",J217,0)</f>
        <v>0</v>
      </c>
      <c r="BH217" s="252">
        <f>IF(N217="sníž. přenesená",J217,0)</f>
        <v>0</v>
      </c>
      <c r="BI217" s="252">
        <f>IF(N217="nulová",J217,0)</f>
        <v>0</v>
      </c>
      <c r="BJ217" s="160" t="s">
        <v>78</v>
      </c>
      <c r="BK217" s="252">
        <f>ROUND(I217*H217,2)</f>
        <v>0</v>
      </c>
      <c r="BL217" s="160" t="s">
        <v>144</v>
      </c>
      <c r="BM217" s="251" t="s">
        <v>303</v>
      </c>
    </row>
    <row r="218" spans="1:65" s="171" customFormat="1" ht="57.6">
      <c r="A218" s="168"/>
      <c r="B218" s="169"/>
      <c r="C218" s="168"/>
      <c r="D218" s="253" t="s">
        <v>146</v>
      </c>
      <c r="E218" s="168"/>
      <c r="F218" s="254" t="s">
        <v>304</v>
      </c>
      <c r="G218" s="168"/>
      <c r="H218" s="168"/>
      <c r="I218" s="168"/>
      <c r="J218" s="168"/>
      <c r="K218" s="168"/>
      <c r="L218" s="169"/>
      <c r="M218" s="255"/>
      <c r="N218" s="256"/>
      <c r="O218" s="248"/>
      <c r="P218" s="248"/>
      <c r="Q218" s="248"/>
      <c r="R218" s="248"/>
      <c r="S218" s="248"/>
      <c r="T218" s="257"/>
      <c r="U218" s="168"/>
      <c r="V218" s="168"/>
      <c r="W218" s="168"/>
      <c r="X218" s="168"/>
      <c r="Y218" s="168"/>
      <c r="Z218" s="168"/>
      <c r="AA218" s="168"/>
      <c r="AB218" s="168"/>
      <c r="AC218" s="168"/>
      <c r="AD218" s="168"/>
      <c r="AE218" s="168"/>
      <c r="AT218" s="160" t="s">
        <v>146</v>
      </c>
      <c r="AU218" s="160" t="s">
        <v>80</v>
      </c>
    </row>
    <row r="219" spans="1:65" s="258" customFormat="1">
      <c r="B219" s="259"/>
      <c r="D219" s="253" t="s">
        <v>148</v>
      </c>
      <c r="E219" s="260" t="s">
        <v>3</v>
      </c>
      <c r="F219" s="261" t="s">
        <v>305</v>
      </c>
      <c r="H219" s="262">
        <v>340.05500000000001</v>
      </c>
      <c r="L219" s="259"/>
      <c r="M219" s="263"/>
      <c r="N219" s="264"/>
      <c r="O219" s="264"/>
      <c r="P219" s="264"/>
      <c r="Q219" s="264"/>
      <c r="R219" s="264"/>
      <c r="S219" s="264"/>
      <c r="T219" s="265"/>
      <c r="AT219" s="260" t="s">
        <v>148</v>
      </c>
      <c r="AU219" s="260" t="s">
        <v>80</v>
      </c>
      <c r="AV219" s="258" t="s">
        <v>80</v>
      </c>
      <c r="AW219" s="258" t="s">
        <v>32</v>
      </c>
      <c r="AX219" s="258" t="s">
        <v>70</v>
      </c>
      <c r="AY219" s="260" t="s">
        <v>137</v>
      </c>
    </row>
    <row r="220" spans="1:65" s="258" customFormat="1">
      <c r="B220" s="259"/>
      <c r="D220" s="253" t="s">
        <v>148</v>
      </c>
      <c r="E220" s="260" t="s">
        <v>3</v>
      </c>
      <c r="F220" s="261" t="s">
        <v>306</v>
      </c>
      <c r="H220" s="262">
        <v>-8.2899999999999991</v>
      </c>
      <c r="L220" s="259"/>
      <c r="M220" s="263"/>
      <c r="N220" s="264"/>
      <c r="O220" s="264"/>
      <c r="P220" s="264"/>
      <c r="Q220" s="264"/>
      <c r="R220" s="264"/>
      <c r="S220" s="264"/>
      <c r="T220" s="265"/>
      <c r="AT220" s="260" t="s">
        <v>148</v>
      </c>
      <c r="AU220" s="260" t="s">
        <v>80</v>
      </c>
      <c r="AV220" s="258" t="s">
        <v>80</v>
      </c>
      <c r="AW220" s="258" t="s">
        <v>32</v>
      </c>
      <c r="AX220" s="258" t="s">
        <v>70</v>
      </c>
      <c r="AY220" s="260" t="s">
        <v>137</v>
      </c>
    </row>
    <row r="221" spans="1:65" s="273" customFormat="1">
      <c r="B221" s="274"/>
      <c r="D221" s="253" t="s">
        <v>148</v>
      </c>
      <c r="E221" s="275" t="s">
        <v>3</v>
      </c>
      <c r="F221" s="276" t="s">
        <v>184</v>
      </c>
      <c r="H221" s="277">
        <v>331.76499999999999</v>
      </c>
      <c r="L221" s="274"/>
      <c r="M221" s="278"/>
      <c r="N221" s="279"/>
      <c r="O221" s="279"/>
      <c r="P221" s="279"/>
      <c r="Q221" s="279"/>
      <c r="R221" s="279"/>
      <c r="S221" s="279"/>
      <c r="T221" s="280"/>
      <c r="AT221" s="275" t="s">
        <v>148</v>
      </c>
      <c r="AU221" s="275" t="s">
        <v>80</v>
      </c>
      <c r="AV221" s="273" t="s">
        <v>144</v>
      </c>
      <c r="AW221" s="273" t="s">
        <v>32</v>
      </c>
      <c r="AX221" s="273" t="s">
        <v>78</v>
      </c>
      <c r="AY221" s="275" t="s">
        <v>137</v>
      </c>
    </row>
    <row r="222" spans="1:65" s="171" customFormat="1" ht="16.5" customHeight="1">
      <c r="A222" s="168"/>
      <c r="B222" s="169"/>
      <c r="C222" s="281" t="s">
        <v>307</v>
      </c>
      <c r="D222" s="281" t="s">
        <v>243</v>
      </c>
      <c r="E222" s="282" t="s">
        <v>308</v>
      </c>
      <c r="F222" s="283" t="s">
        <v>309</v>
      </c>
      <c r="G222" s="284" t="s">
        <v>302</v>
      </c>
      <c r="H222" s="285">
        <v>348.35300000000001</v>
      </c>
      <c r="I222" s="78"/>
      <c r="J222" s="286">
        <f>ROUND(I222*H222,2)</f>
        <v>0</v>
      </c>
      <c r="K222" s="283" t="s">
        <v>3</v>
      </c>
      <c r="L222" s="287"/>
      <c r="M222" s="288" t="s">
        <v>3</v>
      </c>
      <c r="N222" s="289" t="s">
        <v>41</v>
      </c>
      <c r="O222" s="248"/>
      <c r="P222" s="249">
        <f>O222*H222</f>
        <v>0</v>
      </c>
      <c r="Q222" s="249">
        <v>8.0000000000000004E-4</v>
      </c>
      <c r="R222" s="249">
        <f>Q222*H222</f>
        <v>0.2786824</v>
      </c>
      <c r="S222" s="249">
        <v>0</v>
      </c>
      <c r="T222" s="250">
        <f>S222*H222</f>
        <v>0</v>
      </c>
      <c r="U222" s="168"/>
      <c r="V222" s="168"/>
      <c r="W222" s="168"/>
      <c r="X222" s="168"/>
      <c r="Y222" s="168"/>
      <c r="Z222" s="168"/>
      <c r="AA222" s="168"/>
      <c r="AB222" s="168"/>
      <c r="AC222" s="168"/>
      <c r="AD222" s="168"/>
      <c r="AE222" s="168"/>
      <c r="AR222" s="251" t="s">
        <v>196</v>
      </c>
      <c r="AT222" s="251" t="s">
        <v>243</v>
      </c>
      <c r="AU222" s="251" t="s">
        <v>80</v>
      </c>
      <c r="AY222" s="160" t="s">
        <v>137</v>
      </c>
      <c r="BE222" s="252">
        <f>IF(N222="základní",J222,0)</f>
        <v>0</v>
      </c>
      <c r="BF222" s="252">
        <f>IF(N222="snížená",J222,0)</f>
        <v>0</v>
      </c>
      <c r="BG222" s="252">
        <f>IF(N222="zákl. přenesená",J222,0)</f>
        <v>0</v>
      </c>
      <c r="BH222" s="252">
        <f>IF(N222="sníž. přenesená",J222,0)</f>
        <v>0</v>
      </c>
      <c r="BI222" s="252">
        <f>IF(N222="nulová",J222,0)</f>
        <v>0</v>
      </c>
      <c r="BJ222" s="160" t="s">
        <v>78</v>
      </c>
      <c r="BK222" s="252">
        <f>ROUND(I222*H222,2)</f>
        <v>0</v>
      </c>
      <c r="BL222" s="160" t="s">
        <v>144</v>
      </c>
      <c r="BM222" s="251" t="s">
        <v>310</v>
      </c>
    </row>
    <row r="223" spans="1:65" s="258" customFormat="1">
      <c r="B223" s="259"/>
      <c r="D223" s="253" t="s">
        <v>148</v>
      </c>
      <c r="F223" s="261" t="s">
        <v>311</v>
      </c>
      <c r="H223" s="262">
        <v>348.35300000000001</v>
      </c>
      <c r="L223" s="259"/>
      <c r="M223" s="263"/>
      <c r="N223" s="264"/>
      <c r="O223" s="264"/>
      <c r="P223" s="264"/>
      <c r="Q223" s="264"/>
      <c r="R223" s="264"/>
      <c r="S223" s="264"/>
      <c r="T223" s="265"/>
      <c r="AT223" s="260" t="s">
        <v>148</v>
      </c>
      <c r="AU223" s="260" t="s">
        <v>80</v>
      </c>
      <c r="AV223" s="258" t="s">
        <v>80</v>
      </c>
      <c r="AW223" s="258" t="s">
        <v>4</v>
      </c>
      <c r="AX223" s="258" t="s">
        <v>78</v>
      </c>
      <c r="AY223" s="260" t="s">
        <v>137</v>
      </c>
    </row>
    <row r="224" spans="1:65" s="171" customFormat="1" ht="24" customHeight="1">
      <c r="A224" s="168"/>
      <c r="B224" s="169"/>
      <c r="C224" s="240" t="s">
        <v>312</v>
      </c>
      <c r="D224" s="240" t="s">
        <v>139</v>
      </c>
      <c r="E224" s="241" t="s">
        <v>313</v>
      </c>
      <c r="F224" s="242" t="s">
        <v>314</v>
      </c>
      <c r="G224" s="243" t="s">
        <v>302</v>
      </c>
      <c r="H224" s="244">
        <v>2160.1509999999998</v>
      </c>
      <c r="I224" s="77"/>
      <c r="J224" s="245">
        <f>ROUND(I224*H224,2)</f>
        <v>0</v>
      </c>
      <c r="K224" s="242" t="s">
        <v>143</v>
      </c>
      <c r="L224" s="169"/>
      <c r="M224" s="246" t="s">
        <v>3</v>
      </c>
      <c r="N224" s="247" t="s">
        <v>41</v>
      </c>
      <c r="O224" s="248"/>
      <c r="P224" s="249">
        <f>O224*H224</f>
        <v>0</v>
      </c>
      <c r="Q224" s="249">
        <v>0</v>
      </c>
      <c r="R224" s="249">
        <f>Q224*H224</f>
        <v>0</v>
      </c>
      <c r="S224" s="249">
        <v>0</v>
      </c>
      <c r="T224" s="250">
        <f>S224*H224</f>
        <v>0</v>
      </c>
      <c r="U224" s="168"/>
      <c r="V224" s="168"/>
      <c r="W224" s="168"/>
      <c r="X224" s="168"/>
      <c r="Y224" s="168"/>
      <c r="Z224" s="168"/>
      <c r="AA224" s="168"/>
      <c r="AB224" s="168"/>
      <c r="AC224" s="168"/>
      <c r="AD224" s="168"/>
      <c r="AE224" s="168"/>
      <c r="AR224" s="251" t="s">
        <v>144</v>
      </c>
      <c r="AT224" s="251" t="s">
        <v>139</v>
      </c>
      <c r="AU224" s="251" t="s">
        <v>80</v>
      </c>
      <c r="AY224" s="160" t="s">
        <v>137</v>
      </c>
      <c r="BE224" s="252">
        <f>IF(N224="základní",J224,0)</f>
        <v>0</v>
      </c>
      <c r="BF224" s="252">
        <f>IF(N224="snížená",J224,0)</f>
        <v>0</v>
      </c>
      <c r="BG224" s="252">
        <f>IF(N224="zákl. přenesená",J224,0)</f>
        <v>0</v>
      </c>
      <c r="BH224" s="252">
        <f>IF(N224="sníž. přenesená",J224,0)</f>
        <v>0</v>
      </c>
      <c r="BI224" s="252">
        <f>IF(N224="nulová",J224,0)</f>
        <v>0</v>
      </c>
      <c r="BJ224" s="160" t="s">
        <v>78</v>
      </c>
      <c r="BK224" s="252">
        <f>ROUND(I224*H224,2)</f>
        <v>0</v>
      </c>
      <c r="BL224" s="160" t="s">
        <v>144</v>
      </c>
      <c r="BM224" s="251" t="s">
        <v>315</v>
      </c>
    </row>
    <row r="225" spans="1:51" s="171" customFormat="1" ht="57.6">
      <c r="A225" s="168"/>
      <c r="B225" s="169"/>
      <c r="C225" s="168"/>
      <c r="D225" s="253" t="s">
        <v>146</v>
      </c>
      <c r="E225" s="168"/>
      <c r="F225" s="254" t="s">
        <v>304</v>
      </c>
      <c r="G225" s="168"/>
      <c r="H225" s="168"/>
      <c r="I225" s="168"/>
      <c r="J225" s="168"/>
      <c r="K225" s="168"/>
      <c r="L225" s="169"/>
      <c r="M225" s="255"/>
      <c r="N225" s="256"/>
      <c r="O225" s="248"/>
      <c r="P225" s="248"/>
      <c r="Q225" s="248"/>
      <c r="R225" s="248"/>
      <c r="S225" s="248"/>
      <c r="T225" s="257"/>
      <c r="U225" s="168"/>
      <c r="V225" s="168"/>
      <c r="W225" s="168"/>
      <c r="X225" s="168"/>
      <c r="Y225" s="168"/>
      <c r="Z225" s="168"/>
      <c r="AA225" s="168"/>
      <c r="AB225" s="168"/>
      <c r="AC225" s="168"/>
      <c r="AD225" s="168"/>
      <c r="AE225" s="168"/>
      <c r="AT225" s="160" t="s">
        <v>146</v>
      </c>
      <c r="AU225" s="160" t="s">
        <v>80</v>
      </c>
    </row>
    <row r="226" spans="1:51" s="258" customFormat="1">
      <c r="B226" s="259"/>
      <c r="D226" s="253" t="s">
        <v>148</v>
      </c>
      <c r="E226" s="260" t="s">
        <v>3</v>
      </c>
      <c r="F226" s="261" t="s">
        <v>316</v>
      </c>
      <c r="H226" s="262">
        <v>154.94</v>
      </c>
      <c r="L226" s="259"/>
      <c r="M226" s="263"/>
      <c r="N226" s="264"/>
      <c r="O226" s="264"/>
      <c r="P226" s="264"/>
      <c r="Q226" s="264"/>
      <c r="R226" s="264"/>
      <c r="S226" s="264"/>
      <c r="T226" s="265"/>
      <c r="AT226" s="260" t="s">
        <v>148</v>
      </c>
      <c r="AU226" s="260" t="s">
        <v>80</v>
      </c>
      <c r="AV226" s="258" t="s">
        <v>80</v>
      </c>
      <c r="AW226" s="258" t="s">
        <v>32</v>
      </c>
      <c r="AX226" s="258" t="s">
        <v>70</v>
      </c>
      <c r="AY226" s="260" t="s">
        <v>137</v>
      </c>
    </row>
    <row r="227" spans="1:51" s="258" customFormat="1">
      <c r="B227" s="259"/>
      <c r="D227" s="253" t="s">
        <v>148</v>
      </c>
      <c r="E227" s="260" t="s">
        <v>3</v>
      </c>
      <c r="F227" s="261" t="s">
        <v>317</v>
      </c>
      <c r="H227" s="262">
        <v>224.8</v>
      </c>
      <c r="L227" s="259"/>
      <c r="M227" s="263"/>
      <c r="N227" s="264"/>
      <c r="O227" s="264"/>
      <c r="P227" s="264"/>
      <c r="Q227" s="264"/>
      <c r="R227" s="264"/>
      <c r="S227" s="264"/>
      <c r="T227" s="265"/>
      <c r="AT227" s="260" t="s">
        <v>148</v>
      </c>
      <c r="AU227" s="260" t="s">
        <v>80</v>
      </c>
      <c r="AV227" s="258" t="s">
        <v>80</v>
      </c>
      <c r="AW227" s="258" t="s">
        <v>32</v>
      </c>
      <c r="AX227" s="258" t="s">
        <v>70</v>
      </c>
      <c r="AY227" s="260" t="s">
        <v>137</v>
      </c>
    </row>
    <row r="228" spans="1:51" s="258" customFormat="1">
      <c r="B228" s="259"/>
      <c r="D228" s="253" t="s">
        <v>148</v>
      </c>
      <c r="E228" s="260" t="s">
        <v>3</v>
      </c>
      <c r="F228" s="261" t="s">
        <v>318</v>
      </c>
      <c r="H228" s="262">
        <v>133</v>
      </c>
      <c r="L228" s="259"/>
      <c r="M228" s="263"/>
      <c r="N228" s="264"/>
      <c r="O228" s="264"/>
      <c r="P228" s="264"/>
      <c r="Q228" s="264"/>
      <c r="R228" s="264"/>
      <c r="S228" s="264"/>
      <c r="T228" s="265"/>
      <c r="AT228" s="260" t="s">
        <v>148</v>
      </c>
      <c r="AU228" s="260" t="s">
        <v>80</v>
      </c>
      <c r="AV228" s="258" t="s">
        <v>80</v>
      </c>
      <c r="AW228" s="258" t="s">
        <v>32</v>
      </c>
      <c r="AX228" s="258" t="s">
        <v>70</v>
      </c>
      <c r="AY228" s="260" t="s">
        <v>137</v>
      </c>
    </row>
    <row r="229" spans="1:51" s="291" customFormat="1">
      <c r="B229" s="290"/>
      <c r="D229" s="253" t="s">
        <v>148</v>
      </c>
      <c r="E229" s="292" t="s">
        <v>3</v>
      </c>
      <c r="F229" s="293" t="s">
        <v>288</v>
      </c>
      <c r="H229" s="294">
        <v>512.74</v>
      </c>
      <c r="L229" s="290"/>
      <c r="M229" s="295"/>
      <c r="N229" s="296"/>
      <c r="O229" s="296"/>
      <c r="P229" s="296"/>
      <c r="Q229" s="296"/>
      <c r="R229" s="296"/>
      <c r="S229" s="296"/>
      <c r="T229" s="297"/>
      <c r="AT229" s="292" t="s">
        <v>148</v>
      </c>
      <c r="AU229" s="292" t="s">
        <v>80</v>
      </c>
      <c r="AV229" s="291" t="s">
        <v>155</v>
      </c>
      <c r="AW229" s="291" t="s">
        <v>32</v>
      </c>
      <c r="AX229" s="291" t="s">
        <v>70</v>
      </c>
      <c r="AY229" s="292" t="s">
        <v>137</v>
      </c>
    </row>
    <row r="230" spans="1:51" s="258" customFormat="1" ht="30.6">
      <c r="B230" s="259"/>
      <c r="D230" s="253" t="s">
        <v>148</v>
      </c>
      <c r="E230" s="260" t="s">
        <v>3</v>
      </c>
      <c r="F230" s="261" t="s">
        <v>319</v>
      </c>
      <c r="H230" s="262">
        <v>150.5</v>
      </c>
      <c r="L230" s="259"/>
      <c r="M230" s="263"/>
      <c r="N230" s="264"/>
      <c r="O230" s="264"/>
      <c r="P230" s="264"/>
      <c r="Q230" s="264"/>
      <c r="R230" s="264"/>
      <c r="S230" s="264"/>
      <c r="T230" s="265"/>
      <c r="AT230" s="260" t="s">
        <v>148</v>
      </c>
      <c r="AU230" s="260" t="s">
        <v>80</v>
      </c>
      <c r="AV230" s="258" t="s">
        <v>80</v>
      </c>
      <c r="AW230" s="258" t="s">
        <v>32</v>
      </c>
      <c r="AX230" s="258" t="s">
        <v>70</v>
      </c>
      <c r="AY230" s="260" t="s">
        <v>137</v>
      </c>
    </row>
    <row r="231" spans="1:51" s="258" customFormat="1">
      <c r="B231" s="259"/>
      <c r="D231" s="253" t="s">
        <v>148</v>
      </c>
      <c r="E231" s="260" t="s">
        <v>3</v>
      </c>
      <c r="F231" s="261" t="s">
        <v>320</v>
      </c>
      <c r="H231" s="262">
        <v>3.54</v>
      </c>
      <c r="L231" s="259"/>
      <c r="M231" s="263"/>
      <c r="N231" s="264"/>
      <c r="O231" s="264"/>
      <c r="P231" s="264"/>
      <c r="Q231" s="264"/>
      <c r="R231" s="264"/>
      <c r="S231" s="264"/>
      <c r="T231" s="265"/>
      <c r="AT231" s="260" t="s">
        <v>148</v>
      </c>
      <c r="AU231" s="260" t="s">
        <v>80</v>
      </c>
      <c r="AV231" s="258" t="s">
        <v>80</v>
      </c>
      <c r="AW231" s="258" t="s">
        <v>32</v>
      </c>
      <c r="AX231" s="258" t="s">
        <v>70</v>
      </c>
      <c r="AY231" s="260" t="s">
        <v>137</v>
      </c>
    </row>
    <row r="232" spans="1:51" s="258" customFormat="1">
      <c r="B232" s="259"/>
      <c r="D232" s="253" t="s">
        <v>148</v>
      </c>
      <c r="E232" s="260" t="s">
        <v>3</v>
      </c>
      <c r="F232" s="261" t="s">
        <v>321</v>
      </c>
      <c r="H232" s="262">
        <v>85.855999999999995</v>
      </c>
      <c r="L232" s="259"/>
      <c r="M232" s="263"/>
      <c r="N232" s="264"/>
      <c r="O232" s="264"/>
      <c r="P232" s="264"/>
      <c r="Q232" s="264"/>
      <c r="R232" s="264"/>
      <c r="S232" s="264"/>
      <c r="T232" s="265"/>
      <c r="AT232" s="260" t="s">
        <v>148</v>
      </c>
      <c r="AU232" s="260" t="s">
        <v>80</v>
      </c>
      <c r="AV232" s="258" t="s">
        <v>80</v>
      </c>
      <c r="AW232" s="258" t="s">
        <v>32</v>
      </c>
      <c r="AX232" s="258" t="s">
        <v>70</v>
      </c>
      <c r="AY232" s="260" t="s">
        <v>137</v>
      </c>
    </row>
    <row r="233" spans="1:51" s="258" customFormat="1" ht="20.399999999999999">
      <c r="B233" s="259"/>
      <c r="D233" s="253" t="s">
        <v>148</v>
      </c>
      <c r="E233" s="260" t="s">
        <v>3</v>
      </c>
      <c r="F233" s="261" t="s">
        <v>322</v>
      </c>
      <c r="H233" s="262">
        <v>59.82</v>
      </c>
      <c r="L233" s="259"/>
      <c r="M233" s="263"/>
      <c r="N233" s="264"/>
      <c r="O233" s="264"/>
      <c r="P233" s="264"/>
      <c r="Q233" s="264"/>
      <c r="R233" s="264"/>
      <c r="S233" s="264"/>
      <c r="T233" s="265"/>
      <c r="AT233" s="260" t="s">
        <v>148</v>
      </c>
      <c r="AU233" s="260" t="s">
        <v>80</v>
      </c>
      <c r="AV233" s="258" t="s">
        <v>80</v>
      </c>
      <c r="AW233" s="258" t="s">
        <v>32</v>
      </c>
      <c r="AX233" s="258" t="s">
        <v>70</v>
      </c>
      <c r="AY233" s="260" t="s">
        <v>137</v>
      </c>
    </row>
    <row r="234" spans="1:51" s="258" customFormat="1">
      <c r="B234" s="259"/>
      <c r="D234" s="253" t="s">
        <v>148</v>
      </c>
      <c r="E234" s="260" t="s">
        <v>3</v>
      </c>
      <c r="F234" s="261" t="s">
        <v>323</v>
      </c>
      <c r="H234" s="262">
        <v>47.6</v>
      </c>
      <c r="L234" s="259"/>
      <c r="M234" s="263"/>
      <c r="N234" s="264"/>
      <c r="O234" s="264"/>
      <c r="P234" s="264"/>
      <c r="Q234" s="264"/>
      <c r="R234" s="264"/>
      <c r="S234" s="264"/>
      <c r="T234" s="265"/>
      <c r="AT234" s="260" t="s">
        <v>148</v>
      </c>
      <c r="AU234" s="260" t="s">
        <v>80</v>
      </c>
      <c r="AV234" s="258" t="s">
        <v>80</v>
      </c>
      <c r="AW234" s="258" t="s">
        <v>32</v>
      </c>
      <c r="AX234" s="258" t="s">
        <v>70</v>
      </c>
      <c r="AY234" s="260" t="s">
        <v>137</v>
      </c>
    </row>
    <row r="235" spans="1:51" s="258" customFormat="1" ht="30.6">
      <c r="B235" s="259"/>
      <c r="D235" s="253" t="s">
        <v>148</v>
      </c>
      <c r="E235" s="260" t="s">
        <v>3</v>
      </c>
      <c r="F235" s="261" t="s">
        <v>324</v>
      </c>
      <c r="H235" s="262">
        <v>92.38</v>
      </c>
      <c r="L235" s="259"/>
      <c r="M235" s="263"/>
      <c r="N235" s="264"/>
      <c r="O235" s="264"/>
      <c r="P235" s="264"/>
      <c r="Q235" s="264"/>
      <c r="R235" s="264"/>
      <c r="S235" s="264"/>
      <c r="T235" s="265"/>
      <c r="AT235" s="260" t="s">
        <v>148</v>
      </c>
      <c r="AU235" s="260" t="s">
        <v>80</v>
      </c>
      <c r="AV235" s="258" t="s">
        <v>80</v>
      </c>
      <c r="AW235" s="258" t="s">
        <v>32</v>
      </c>
      <c r="AX235" s="258" t="s">
        <v>70</v>
      </c>
      <c r="AY235" s="260" t="s">
        <v>137</v>
      </c>
    </row>
    <row r="236" spans="1:51" s="258" customFormat="1">
      <c r="B236" s="259"/>
      <c r="D236" s="253" t="s">
        <v>148</v>
      </c>
      <c r="E236" s="260" t="s">
        <v>3</v>
      </c>
      <c r="F236" s="261" t="s">
        <v>325</v>
      </c>
      <c r="H236" s="262">
        <v>100.6</v>
      </c>
      <c r="L236" s="259"/>
      <c r="M236" s="263"/>
      <c r="N236" s="264"/>
      <c r="O236" s="264"/>
      <c r="P236" s="264"/>
      <c r="Q236" s="264"/>
      <c r="R236" s="264"/>
      <c r="S236" s="264"/>
      <c r="T236" s="265"/>
      <c r="AT236" s="260" t="s">
        <v>148</v>
      </c>
      <c r="AU236" s="260" t="s">
        <v>80</v>
      </c>
      <c r="AV236" s="258" t="s">
        <v>80</v>
      </c>
      <c r="AW236" s="258" t="s">
        <v>32</v>
      </c>
      <c r="AX236" s="258" t="s">
        <v>70</v>
      </c>
      <c r="AY236" s="260" t="s">
        <v>137</v>
      </c>
    </row>
    <row r="237" spans="1:51" s="258" customFormat="1">
      <c r="B237" s="259"/>
      <c r="D237" s="253" t="s">
        <v>148</v>
      </c>
      <c r="E237" s="260" t="s">
        <v>3</v>
      </c>
      <c r="F237" s="261" t="s">
        <v>326</v>
      </c>
      <c r="H237" s="262">
        <v>50.26</v>
      </c>
      <c r="L237" s="259"/>
      <c r="M237" s="263"/>
      <c r="N237" s="264"/>
      <c r="O237" s="264"/>
      <c r="P237" s="264"/>
      <c r="Q237" s="264"/>
      <c r="R237" s="264"/>
      <c r="S237" s="264"/>
      <c r="T237" s="265"/>
      <c r="AT237" s="260" t="s">
        <v>148</v>
      </c>
      <c r="AU237" s="260" t="s">
        <v>80</v>
      </c>
      <c r="AV237" s="258" t="s">
        <v>80</v>
      </c>
      <c r="AW237" s="258" t="s">
        <v>32</v>
      </c>
      <c r="AX237" s="258" t="s">
        <v>70</v>
      </c>
      <c r="AY237" s="260" t="s">
        <v>137</v>
      </c>
    </row>
    <row r="238" spans="1:51" s="258" customFormat="1">
      <c r="B238" s="259"/>
      <c r="D238" s="253" t="s">
        <v>148</v>
      </c>
      <c r="E238" s="260" t="s">
        <v>3</v>
      </c>
      <c r="F238" s="261" t="s">
        <v>327</v>
      </c>
      <c r="H238" s="262">
        <v>53</v>
      </c>
      <c r="L238" s="259"/>
      <c r="M238" s="263"/>
      <c r="N238" s="264"/>
      <c r="O238" s="264"/>
      <c r="P238" s="264"/>
      <c r="Q238" s="264"/>
      <c r="R238" s="264"/>
      <c r="S238" s="264"/>
      <c r="T238" s="265"/>
      <c r="AT238" s="260" t="s">
        <v>148</v>
      </c>
      <c r="AU238" s="260" t="s">
        <v>80</v>
      </c>
      <c r="AV238" s="258" t="s">
        <v>80</v>
      </c>
      <c r="AW238" s="258" t="s">
        <v>32</v>
      </c>
      <c r="AX238" s="258" t="s">
        <v>70</v>
      </c>
      <c r="AY238" s="260" t="s">
        <v>137</v>
      </c>
    </row>
    <row r="239" spans="1:51" s="291" customFormat="1">
      <c r="B239" s="290"/>
      <c r="D239" s="253" t="s">
        <v>148</v>
      </c>
      <c r="E239" s="292" t="s">
        <v>3</v>
      </c>
      <c r="F239" s="293" t="s">
        <v>288</v>
      </c>
      <c r="H239" s="294">
        <v>643.55600000000004</v>
      </c>
      <c r="L239" s="290"/>
      <c r="M239" s="295"/>
      <c r="N239" s="296"/>
      <c r="O239" s="296"/>
      <c r="P239" s="296"/>
      <c r="Q239" s="296"/>
      <c r="R239" s="296"/>
      <c r="S239" s="296"/>
      <c r="T239" s="297"/>
      <c r="AT239" s="292" t="s">
        <v>148</v>
      </c>
      <c r="AU239" s="292" t="s">
        <v>80</v>
      </c>
      <c r="AV239" s="291" t="s">
        <v>155</v>
      </c>
      <c r="AW239" s="291" t="s">
        <v>32</v>
      </c>
      <c r="AX239" s="291" t="s">
        <v>70</v>
      </c>
      <c r="AY239" s="292" t="s">
        <v>137</v>
      </c>
    </row>
    <row r="240" spans="1:51" s="258" customFormat="1" ht="20.399999999999999">
      <c r="B240" s="259"/>
      <c r="D240" s="253" t="s">
        <v>148</v>
      </c>
      <c r="E240" s="260" t="s">
        <v>3</v>
      </c>
      <c r="F240" s="261" t="s">
        <v>328</v>
      </c>
      <c r="H240" s="262">
        <v>64.36</v>
      </c>
      <c r="L240" s="259"/>
      <c r="M240" s="263"/>
      <c r="N240" s="264"/>
      <c r="O240" s="264"/>
      <c r="P240" s="264"/>
      <c r="Q240" s="264"/>
      <c r="R240" s="264"/>
      <c r="S240" s="264"/>
      <c r="T240" s="265"/>
      <c r="AT240" s="260" t="s">
        <v>148</v>
      </c>
      <c r="AU240" s="260" t="s">
        <v>80</v>
      </c>
      <c r="AV240" s="258" t="s">
        <v>80</v>
      </c>
      <c r="AW240" s="258" t="s">
        <v>32</v>
      </c>
      <c r="AX240" s="258" t="s">
        <v>70</v>
      </c>
      <c r="AY240" s="260" t="s">
        <v>137</v>
      </c>
    </row>
    <row r="241" spans="2:51" s="258" customFormat="1" ht="20.399999999999999">
      <c r="B241" s="259"/>
      <c r="D241" s="253" t="s">
        <v>148</v>
      </c>
      <c r="E241" s="260" t="s">
        <v>3</v>
      </c>
      <c r="F241" s="261" t="s">
        <v>329</v>
      </c>
      <c r="H241" s="262">
        <v>112.44</v>
      </c>
      <c r="L241" s="259"/>
      <c r="M241" s="263"/>
      <c r="N241" s="264"/>
      <c r="O241" s="264"/>
      <c r="P241" s="264"/>
      <c r="Q241" s="264"/>
      <c r="R241" s="264"/>
      <c r="S241" s="264"/>
      <c r="T241" s="265"/>
      <c r="AT241" s="260" t="s">
        <v>148</v>
      </c>
      <c r="AU241" s="260" t="s">
        <v>80</v>
      </c>
      <c r="AV241" s="258" t="s">
        <v>80</v>
      </c>
      <c r="AW241" s="258" t="s">
        <v>32</v>
      </c>
      <c r="AX241" s="258" t="s">
        <v>70</v>
      </c>
      <c r="AY241" s="260" t="s">
        <v>137</v>
      </c>
    </row>
    <row r="242" spans="2:51" s="258" customFormat="1" ht="20.399999999999999">
      <c r="B242" s="259"/>
      <c r="D242" s="253" t="s">
        <v>148</v>
      </c>
      <c r="E242" s="260" t="s">
        <v>3</v>
      </c>
      <c r="F242" s="261" t="s">
        <v>330</v>
      </c>
      <c r="H242" s="262">
        <v>54.56</v>
      </c>
      <c r="L242" s="259"/>
      <c r="M242" s="263"/>
      <c r="N242" s="264"/>
      <c r="O242" s="264"/>
      <c r="P242" s="264"/>
      <c r="Q242" s="264"/>
      <c r="R242" s="264"/>
      <c r="S242" s="264"/>
      <c r="T242" s="265"/>
      <c r="AT242" s="260" t="s">
        <v>148</v>
      </c>
      <c r="AU242" s="260" t="s">
        <v>80</v>
      </c>
      <c r="AV242" s="258" t="s">
        <v>80</v>
      </c>
      <c r="AW242" s="258" t="s">
        <v>32</v>
      </c>
      <c r="AX242" s="258" t="s">
        <v>70</v>
      </c>
      <c r="AY242" s="260" t="s">
        <v>137</v>
      </c>
    </row>
    <row r="243" spans="2:51" s="258" customFormat="1">
      <c r="B243" s="259"/>
      <c r="D243" s="253" t="s">
        <v>148</v>
      </c>
      <c r="E243" s="260" t="s">
        <v>3</v>
      </c>
      <c r="F243" s="261" t="s">
        <v>331</v>
      </c>
      <c r="H243" s="262">
        <v>12.2</v>
      </c>
      <c r="L243" s="259"/>
      <c r="M243" s="263"/>
      <c r="N243" s="264"/>
      <c r="O243" s="264"/>
      <c r="P243" s="264"/>
      <c r="Q243" s="264"/>
      <c r="R243" s="264"/>
      <c r="S243" s="264"/>
      <c r="T243" s="265"/>
      <c r="AT243" s="260" t="s">
        <v>148</v>
      </c>
      <c r="AU243" s="260" t="s">
        <v>80</v>
      </c>
      <c r="AV243" s="258" t="s">
        <v>80</v>
      </c>
      <c r="AW243" s="258" t="s">
        <v>32</v>
      </c>
      <c r="AX243" s="258" t="s">
        <v>70</v>
      </c>
      <c r="AY243" s="260" t="s">
        <v>137</v>
      </c>
    </row>
    <row r="244" spans="2:51" s="258" customFormat="1">
      <c r="B244" s="259"/>
      <c r="D244" s="253" t="s">
        <v>148</v>
      </c>
      <c r="E244" s="260" t="s">
        <v>3</v>
      </c>
      <c r="F244" s="261" t="s">
        <v>332</v>
      </c>
      <c r="H244" s="262">
        <v>34.200000000000003</v>
      </c>
      <c r="L244" s="259"/>
      <c r="M244" s="263"/>
      <c r="N244" s="264"/>
      <c r="O244" s="264"/>
      <c r="P244" s="264"/>
      <c r="Q244" s="264"/>
      <c r="R244" s="264"/>
      <c r="S244" s="264"/>
      <c r="T244" s="265"/>
      <c r="AT244" s="260" t="s">
        <v>148</v>
      </c>
      <c r="AU244" s="260" t="s">
        <v>80</v>
      </c>
      <c r="AV244" s="258" t="s">
        <v>80</v>
      </c>
      <c r="AW244" s="258" t="s">
        <v>32</v>
      </c>
      <c r="AX244" s="258" t="s">
        <v>70</v>
      </c>
      <c r="AY244" s="260" t="s">
        <v>137</v>
      </c>
    </row>
    <row r="245" spans="2:51" s="258" customFormat="1">
      <c r="B245" s="259"/>
      <c r="D245" s="253" t="s">
        <v>148</v>
      </c>
      <c r="E245" s="260" t="s">
        <v>3</v>
      </c>
      <c r="F245" s="261" t="s">
        <v>333</v>
      </c>
      <c r="H245" s="262">
        <v>13.4</v>
      </c>
      <c r="L245" s="259"/>
      <c r="M245" s="263"/>
      <c r="N245" s="264"/>
      <c r="O245" s="264"/>
      <c r="P245" s="264"/>
      <c r="Q245" s="264"/>
      <c r="R245" s="264"/>
      <c r="S245" s="264"/>
      <c r="T245" s="265"/>
      <c r="AT245" s="260" t="s">
        <v>148</v>
      </c>
      <c r="AU245" s="260" t="s">
        <v>80</v>
      </c>
      <c r="AV245" s="258" t="s">
        <v>80</v>
      </c>
      <c r="AW245" s="258" t="s">
        <v>32</v>
      </c>
      <c r="AX245" s="258" t="s">
        <v>70</v>
      </c>
      <c r="AY245" s="260" t="s">
        <v>137</v>
      </c>
    </row>
    <row r="246" spans="2:51" s="291" customFormat="1">
      <c r="B246" s="290"/>
      <c r="D246" s="253" t="s">
        <v>148</v>
      </c>
      <c r="E246" s="292" t="s">
        <v>3</v>
      </c>
      <c r="F246" s="293" t="s">
        <v>288</v>
      </c>
      <c r="H246" s="294">
        <v>291.16000000000003</v>
      </c>
      <c r="L246" s="290"/>
      <c r="M246" s="295"/>
      <c r="N246" s="296"/>
      <c r="O246" s="296"/>
      <c r="P246" s="296"/>
      <c r="Q246" s="296"/>
      <c r="R246" s="296"/>
      <c r="S246" s="296"/>
      <c r="T246" s="297"/>
      <c r="AT246" s="292" t="s">
        <v>148</v>
      </c>
      <c r="AU246" s="292" t="s">
        <v>80</v>
      </c>
      <c r="AV246" s="291" t="s">
        <v>155</v>
      </c>
      <c r="AW246" s="291" t="s">
        <v>32</v>
      </c>
      <c r="AX246" s="291" t="s">
        <v>70</v>
      </c>
      <c r="AY246" s="292" t="s">
        <v>137</v>
      </c>
    </row>
    <row r="247" spans="2:51" s="258" customFormat="1">
      <c r="B247" s="259"/>
      <c r="D247" s="253" t="s">
        <v>148</v>
      </c>
      <c r="E247" s="260" t="s">
        <v>3</v>
      </c>
      <c r="F247" s="261" t="s">
        <v>334</v>
      </c>
      <c r="H247" s="262">
        <v>45.86</v>
      </c>
      <c r="L247" s="259"/>
      <c r="M247" s="263"/>
      <c r="N247" s="264"/>
      <c r="O247" s="264"/>
      <c r="P247" s="264"/>
      <c r="Q247" s="264"/>
      <c r="R247" s="264"/>
      <c r="S247" s="264"/>
      <c r="T247" s="265"/>
      <c r="AT247" s="260" t="s">
        <v>148</v>
      </c>
      <c r="AU247" s="260" t="s">
        <v>80</v>
      </c>
      <c r="AV247" s="258" t="s">
        <v>80</v>
      </c>
      <c r="AW247" s="258" t="s">
        <v>32</v>
      </c>
      <c r="AX247" s="258" t="s">
        <v>70</v>
      </c>
      <c r="AY247" s="260" t="s">
        <v>137</v>
      </c>
    </row>
    <row r="248" spans="2:51" s="258" customFormat="1">
      <c r="B248" s="259"/>
      <c r="D248" s="253" t="s">
        <v>148</v>
      </c>
      <c r="E248" s="260" t="s">
        <v>3</v>
      </c>
      <c r="F248" s="261" t="s">
        <v>335</v>
      </c>
      <c r="H248" s="262">
        <v>0</v>
      </c>
      <c r="L248" s="259"/>
      <c r="M248" s="263"/>
      <c r="N248" s="264"/>
      <c r="O248" s="264"/>
      <c r="P248" s="264"/>
      <c r="Q248" s="264"/>
      <c r="R248" s="264"/>
      <c r="S248" s="264"/>
      <c r="T248" s="265"/>
      <c r="AT248" s="260" t="s">
        <v>148</v>
      </c>
      <c r="AU248" s="260" t="s">
        <v>80</v>
      </c>
      <c r="AV248" s="258" t="s">
        <v>80</v>
      </c>
      <c r="AW248" s="258" t="s">
        <v>32</v>
      </c>
      <c r="AX248" s="258" t="s">
        <v>70</v>
      </c>
      <c r="AY248" s="260" t="s">
        <v>137</v>
      </c>
    </row>
    <row r="249" spans="2:51" s="258" customFormat="1">
      <c r="B249" s="259"/>
      <c r="D249" s="253" t="s">
        <v>148</v>
      </c>
      <c r="E249" s="260" t="s">
        <v>3</v>
      </c>
      <c r="F249" s="261" t="s">
        <v>336</v>
      </c>
      <c r="H249" s="262">
        <v>0</v>
      </c>
      <c r="L249" s="259"/>
      <c r="M249" s="263"/>
      <c r="N249" s="264"/>
      <c r="O249" s="264"/>
      <c r="P249" s="264"/>
      <c r="Q249" s="264"/>
      <c r="R249" s="264"/>
      <c r="S249" s="264"/>
      <c r="T249" s="265"/>
      <c r="AT249" s="260" t="s">
        <v>148</v>
      </c>
      <c r="AU249" s="260" t="s">
        <v>80</v>
      </c>
      <c r="AV249" s="258" t="s">
        <v>80</v>
      </c>
      <c r="AW249" s="258" t="s">
        <v>32</v>
      </c>
      <c r="AX249" s="258" t="s">
        <v>70</v>
      </c>
      <c r="AY249" s="260" t="s">
        <v>137</v>
      </c>
    </row>
    <row r="250" spans="2:51" s="258" customFormat="1">
      <c r="B250" s="259"/>
      <c r="D250" s="253" t="s">
        <v>148</v>
      </c>
      <c r="E250" s="260" t="s">
        <v>3</v>
      </c>
      <c r="F250" s="261" t="s">
        <v>337</v>
      </c>
      <c r="H250" s="262">
        <v>113.9</v>
      </c>
      <c r="L250" s="259"/>
      <c r="M250" s="263"/>
      <c r="N250" s="264"/>
      <c r="O250" s="264"/>
      <c r="P250" s="264"/>
      <c r="Q250" s="264"/>
      <c r="R250" s="264"/>
      <c r="S250" s="264"/>
      <c r="T250" s="265"/>
      <c r="AT250" s="260" t="s">
        <v>148</v>
      </c>
      <c r="AU250" s="260" t="s">
        <v>80</v>
      </c>
      <c r="AV250" s="258" t="s">
        <v>80</v>
      </c>
      <c r="AW250" s="258" t="s">
        <v>32</v>
      </c>
      <c r="AX250" s="258" t="s">
        <v>70</v>
      </c>
      <c r="AY250" s="260" t="s">
        <v>137</v>
      </c>
    </row>
    <row r="251" spans="2:51" s="291" customFormat="1">
      <c r="B251" s="290"/>
      <c r="D251" s="253" t="s">
        <v>148</v>
      </c>
      <c r="E251" s="292" t="s">
        <v>3</v>
      </c>
      <c r="F251" s="293" t="s">
        <v>288</v>
      </c>
      <c r="H251" s="294">
        <v>159.76</v>
      </c>
      <c r="L251" s="290"/>
      <c r="M251" s="295"/>
      <c r="N251" s="296"/>
      <c r="O251" s="296"/>
      <c r="P251" s="296"/>
      <c r="Q251" s="296"/>
      <c r="R251" s="296"/>
      <c r="S251" s="296"/>
      <c r="T251" s="297"/>
      <c r="AT251" s="292" t="s">
        <v>148</v>
      </c>
      <c r="AU251" s="292" t="s">
        <v>80</v>
      </c>
      <c r="AV251" s="291" t="s">
        <v>155</v>
      </c>
      <c r="AW251" s="291" t="s">
        <v>32</v>
      </c>
      <c r="AX251" s="291" t="s">
        <v>70</v>
      </c>
      <c r="AY251" s="292" t="s">
        <v>137</v>
      </c>
    </row>
    <row r="252" spans="2:51" s="266" customFormat="1">
      <c r="B252" s="267"/>
      <c r="D252" s="253" t="s">
        <v>148</v>
      </c>
      <c r="E252" s="268" t="s">
        <v>3</v>
      </c>
      <c r="F252" s="269" t="s">
        <v>338</v>
      </c>
      <c r="H252" s="268" t="s">
        <v>3</v>
      </c>
      <c r="L252" s="267"/>
      <c r="M252" s="270"/>
      <c r="N252" s="271"/>
      <c r="O252" s="271"/>
      <c r="P252" s="271"/>
      <c r="Q252" s="271"/>
      <c r="R252" s="271"/>
      <c r="S252" s="271"/>
      <c r="T252" s="272"/>
      <c r="AT252" s="268" t="s">
        <v>148</v>
      </c>
      <c r="AU252" s="268" t="s">
        <v>80</v>
      </c>
      <c r="AV252" s="266" t="s">
        <v>78</v>
      </c>
      <c r="AW252" s="266" t="s">
        <v>32</v>
      </c>
      <c r="AX252" s="266" t="s">
        <v>70</v>
      </c>
      <c r="AY252" s="268" t="s">
        <v>137</v>
      </c>
    </row>
    <row r="253" spans="2:51" s="258" customFormat="1">
      <c r="B253" s="259"/>
      <c r="D253" s="253" t="s">
        <v>148</v>
      </c>
      <c r="E253" s="260" t="s">
        <v>3</v>
      </c>
      <c r="F253" s="261" t="s">
        <v>339</v>
      </c>
      <c r="H253" s="262">
        <v>204.8</v>
      </c>
      <c r="L253" s="259"/>
      <c r="M253" s="263"/>
      <c r="N253" s="264"/>
      <c r="O253" s="264"/>
      <c r="P253" s="264"/>
      <c r="Q253" s="264"/>
      <c r="R253" s="264"/>
      <c r="S253" s="264"/>
      <c r="T253" s="265"/>
      <c r="AT253" s="260" t="s">
        <v>148</v>
      </c>
      <c r="AU253" s="260" t="s">
        <v>80</v>
      </c>
      <c r="AV253" s="258" t="s">
        <v>80</v>
      </c>
      <c r="AW253" s="258" t="s">
        <v>32</v>
      </c>
      <c r="AX253" s="258" t="s">
        <v>70</v>
      </c>
      <c r="AY253" s="260" t="s">
        <v>137</v>
      </c>
    </row>
    <row r="254" spans="2:51" s="258" customFormat="1">
      <c r="B254" s="259"/>
      <c r="D254" s="253" t="s">
        <v>148</v>
      </c>
      <c r="E254" s="260" t="s">
        <v>3</v>
      </c>
      <c r="F254" s="261" t="s">
        <v>340</v>
      </c>
      <c r="H254" s="262">
        <v>250.28</v>
      </c>
      <c r="L254" s="259"/>
      <c r="M254" s="263"/>
      <c r="N254" s="264"/>
      <c r="O254" s="264"/>
      <c r="P254" s="264"/>
      <c r="Q254" s="264"/>
      <c r="R254" s="264"/>
      <c r="S254" s="264"/>
      <c r="T254" s="265"/>
      <c r="AT254" s="260" t="s">
        <v>148</v>
      </c>
      <c r="AU254" s="260" t="s">
        <v>80</v>
      </c>
      <c r="AV254" s="258" t="s">
        <v>80</v>
      </c>
      <c r="AW254" s="258" t="s">
        <v>32</v>
      </c>
      <c r="AX254" s="258" t="s">
        <v>70</v>
      </c>
      <c r="AY254" s="260" t="s">
        <v>137</v>
      </c>
    </row>
    <row r="255" spans="2:51" s="258" customFormat="1">
      <c r="B255" s="259"/>
      <c r="D255" s="253" t="s">
        <v>148</v>
      </c>
      <c r="E255" s="260" t="s">
        <v>3</v>
      </c>
      <c r="F255" s="261" t="s">
        <v>341</v>
      </c>
      <c r="H255" s="262">
        <v>29.18</v>
      </c>
      <c r="L255" s="259"/>
      <c r="M255" s="263"/>
      <c r="N255" s="264"/>
      <c r="O255" s="264"/>
      <c r="P255" s="264"/>
      <c r="Q255" s="264"/>
      <c r="R255" s="264"/>
      <c r="S255" s="264"/>
      <c r="T255" s="265"/>
      <c r="AT255" s="260" t="s">
        <v>148</v>
      </c>
      <c r="AU255" s="260" t="s">
        <v>80</v>
      </c>
      <c r="AV255" s="258" t="s">
        <v>80</v>
      </c>
      <c r="AW255" s="258" t="s">
        <v>32</v>
      </c>
      <c r="AX255" s="258" t="s">
        <v>70</v>
      </c>
      <c r="AY255" s="260" t="s">
        <v>137</v>
      </c>
    </row>
    <row r="256" spans="2:51" s="258" customFormat="1">
      <c r="B256" s="259"/>
      <c r="D256" s="253" t="s">
        <v>148</v>
      </c>
      <c r="E256" s="260" t="s">
        <v>3</v>
      </c>
      <c r="F256" s="261" t="s">
        <v>342</v>
      </c>
      <c r="H256" s="262">
        <v>49.375</v>
      </c>
      <c r="L256" s="259"/>
      <c r="M256" s="263"/>
      <c r="N256" s="264"/>
      <c r="O256" s="264"/>
      <c r="P256" s="264"/>
      <c r="Q256" s="264"/>
      <c r="R256" s="264"/>
      <c r="S256" s="264"/>
      <c r="T256" s="265"/>
      <c r="AT256" s="260" t="s">
        <v>148</v>
      </c>
      <c r="AU256" s="260" t="s">
        <v>80</v>
      </c>
      <c r="AV256" s="258" t="s">
        <v>80</v>
      </c>
      <c r="AW256" s="258" t="s">
        <v>32</v>
      </c>
      <c r="AX256" s="258" t="s">
        <v>70</v>
      </c>
      <c r="AY256" s="260" t="s">
        <v>137</v>
      </c>
    </row>
    <row r="257" spans="1:65" s="291" customFormat="1">
      <c r="B257" s="290"/>
      <c r="D257" s="253" t="s">
        <v>148</v>
      </c>
      <c r="E257" s="292" t="s">
        <v>3</v>
      </c>
      <c r="F257" s="293" t="s">
        <v>288</v>
      </c>
      <c r="H257" s="294">
        <v>533.63499999999999</v>
      </c>
      <c r="L257" s="290"/>
      <c r="M257" s="295"/>
      <c r="N257" s="296"/>
      <c r="O257" s="296"/>
      <c r="P257" s="296"/>
      <c r="Q257" s="296"/>
      <c r="R257" s="296"/>
      <c r="S257" s="296"/>
      <c r="T257" s="297"/>
      <c r="AT257" s="292" t="s">
        <v>148</v>
      </c>
      <c r="AU257" s="292" t="s">
        <v>80</v>
      </c>
      <c r="AV257" s="291" t="s">
        <v>155</v>
      </c>
      <c r="AW257" s="291" t="s">
        <v>32</v>
      </c>
      <c r="AX257" s="291" t="s">
        <v>70</v>
      </c>
      <c r="AY257" s="292" t="s">
        <v>137</v>
      </c>
    </row>
    <row r="258" spans="1:65" s="266" customFormat="1">
      <c r="B258" s="267"/>
      <c r="D258" s="253" t="s">
        <v>148</v>
      </c>
      <c r="E258" s="268" t="s">
        <v>3</v>
      </c>
      <c r="F258" s="269" t="s">
        <v>343</v>
      </c>
      <c r="H258" s="268" t="s">
        <v>3</v>
      </c>
      <c r="L258" s="267"/>
      <c r="M258" s="270"/>
      <c r="N258" s="271"/>
      <c r="O258" s="271"/>
      <c r="P258" s="271"/>
      <c r="Q258" s="271"/>
      <c r="R258" s="271"/>
      <c r="S258" s="271"/>
      <c r="T258" s="272"/>
      <c r="AT258" s="268" t="s">
        <v>148</v>
      </c>
      <c r="AU258" s="268" t="s">
        <v>80</v>
      </c>
      <c r="AV258" s="266" t="s">
        <v>78</v>
      </c>
      <c r="AW258" s="266" t="s">
        <v>32</v>
      </c>
      <c r="AX258" s="266" t="s">
        <v>70</v>
      </c>
      <c r="AY258" s="268" t="s">
        <v>137</v>
      </c>
    </row>
    <row r="259" spans="1:65" s="258" customFormat="1">
      <c r="B259" s="259"/>
      <c r="D259" s="253" t="s">
        <v>148</v>
      </c>
      <c r="E259" s="260" t="s">
        <v>3</v>
      </c>
      <c r="F259" s="261" t="s">
        <v>344</v>
      </c>
      <c r="H259" s="262">
        <v>19.3</v>
      </c>
      <c r="L259" s="259"/>
      <c r="M259" s="263"/>
      <c r="N259" s="264"/>
      <c r="O259" s="264"/>
      <c r="P259" s="264"/>
      <c r="Q259" s="264"/>
      <c r="R259" s="264"/>
      <c r="S259" s="264"/>
      <c r="T259" s="265"/>
      <c r="AT259" s="260" t="s">
        <v>148</v>
      </c>
      <c r="AU259" s="260" t="s">
        <v>80</v>
      </c>
      <c r="AV259" s="258" t="s">
        <v>80</v>
      </c>
      <c r="AW259" s="258" t="s">
        <v>32</v>
      </c>
      <c r="AX259" s="258" t="s">
        <v>70</v>
      </c>
      <c r="AY259" s="260" t="s">
        <v>137</v>
      </c>
    </row>
    <row r="260" spans="1:65" s="291" customFormat="1">
      <c r="B260" s="290"/>
      <c r="D260" s="253" t="s">
        <v>148</v>
      </c>
      <c r="E260" s="292" t="s">
        <v>3</v>
      </c>
      <c r="F260" s="293" t="s">
        <v>288</v>
      </c>
      <c r="H260" s="294">
        <v>19.3</v>
      </c>
      <c r="L260" s="290"/>
      <c r="M260" s="295"/>
      <c r="N260" s="296"/>
      <c r="O260" s="296"/>
      <c r="P260" s="296"/>
      <c r="Q260" s="296"/>
      <c r="R260" s="296"/>
      <c r="S260" s="296"/>
      <c r="T260" s="297"/>
      <c r="AT260" s="292" t="s">
        <v>148</v>
      </c>
      <c r="AU260" s="292" t="s">
        <v>80</v>
      </c>
      <c r="AV260" s="291" t="s">
        <v>155</v>
      </c>
      <c r="AW260" s="291" t="s">
        <v>32</v>
      </c>
      <c r="AX260" s="291" t="s">
        <v>70</v>
      </c>
      <c r="AY260" s="292" t="s">
        <v>137</v>
      </c>
    </row>
    <row r="261" spans="1:65" s="273" customFormat="1">
      <c r="B261" s="274"/>
      <c r="D261" s="253" t="s">
        <v>148</v>
      </c>
      <c r="E261" s="275" t="s">
        <v>3</v>
      </c>
      <c r="F261" s="276" t="s">
        <v>184</v>
      </c>
      <c r="H261" s="277">
        <v>2160.1509999999998</v>
      </c>
      <c r="L261" s="274"/>
      <c r="M261" s="278"/>
      <c r="N261" s="279"/>
      <c r="O261" s="279"/>
      <c r="P261" s="279"/>
      <c r="Q261" s="279"/>
      <c r="R261" s="279"/>
      <c r="S261" s="279"/>
      <c r="T261" s="280"/>
      <c r="AT261" s="275" t="s">
        <v>148</v>
      </c>
      <c r="AU261" s="275" t="s">
        <v>80</v>
      </c>
      <c r="AV261" s="273" t="s">
        <v>144</v>
      </c>
      <c r="AW261" s="273" t="s">
        <v>32</v>
      </c>
      <c r="AX261" s="273" t="s">
        <v>78</v>
      </c>
      <c r="AY261" s="275" t="s">
        <v>137</v>
      </c>
    </row>
    <row r="262" spans="1:65" s="171" customFormat="1" ht="16.5" customHeight="1">
      <c r="A262" s="168"/>
      <c r="B262" s="169"/>
      <c r="C262" s="281" t="s">
        <v>8</v>
      </c>
      <c r="D262" s="281" t="s">
        <v>243</v>
      </c>
      <c r="E262" s="282" t="s">
        <v>345</v>
      </c>
      <c r="F262" s="283" t="s">
        <v>346</v>
      </c>
      <c r="G262" s="284" t="s">
        <v>302</v>
      </c>
      <c r="H262" s="285">
        <v>1587.711</v>
      </c>
      <c r="I262" s="78"/>
      <c r="J262" s="286">
        <f>ROUND(I262*H262,2)</f>
        <v>0</v>
      </c>
      <c r="K262" s="283" t="s">
        <v>143</v>
      </c>
      <c r="L262" s="287"/>
      <c r="M262" s="288" t="s">
        <v>3</v>
      </c>
      <c r="N262" s="289" t="s">
        <v>41</v>
      </c>
      <c r="O262" s="248"/>
      <c r="P262" s="249">
        <f>O262*H262</f>
        <v>0</v>
      </c>
      <c r="Q262" s="249">
        <v>3.0000000000000001E-5</v>
      </c>
      <c r="R262" s="249">
        <f>Q262*H262</f>
        <v>4.763133E-2</v>
      </c>
      <c r="S262" s="249">
        <v>0</v>
      </c>
      <c r="T262" s="250">
        <f>S262*H262</f>
        <v>0</v>
      </c>
      <c r="U262" s="168"/>
      <c r="V262" s="168"/>
      <c r="W262" s="168"/>
      <c r="X262" s="168"/>
      <c r="Y262" s="168"/>
      <c r="Z262" s="168"/>
      <c r="AA262" s="168"/>
      <c r="AB262" s="168"/>
      <c r="AC262" s="168"/>
      <c r="AD262" s="168"/>
      <c r="AE262" s="168"/>
      <c r="AR262" s="251" t="s">
        <v>196</v>
      </c>
      <c r="AT262" s="251" t="s">
        <v>243</v>
      </c>
      <c r="AU262" s="251" t="s">
        <v>80</v>
      </c>
      <c r="AY262" s="160" t="s">
        <v>137</v>
      </c>
      <c r="BE262" s="252">
        <f>IF(N262="základní",J262,0)</f>
        <v>0</v>
      </c>
      <c r="BF262" s="252">
        <f>IF(N262="snížená",J262,0)</f>
        <v>0</v>
      </c>
      <c r="BG262" s="252">
        <f>IF(N262="zákl. přenesená",J262,0)</f>
        <v>0</v>
      </c>
      <c r="BH262" s="252">
        <f>IF(N262="sníž. přenesená",J262,0)</f>
        <v>0</v>
      </c>
      <c r="BI262" s="252">
        <f>IF(N262="nulová",J262,0)</f>
        <v>0</v>
      </c>
      <c r="BJ262" s="160" t="s">
        <v>78</v>
      </c>
      <c r="BK262" s="252">
        <f>ROUND(I262*H262,2)</f>
        <v>0</v>
      </c>
      <c r="BL262" s="160" t="s">
        <v>144</v>
      </c>
      <c r="BM262" s="251" t="s">
        <v>347</v>
      </c>
    </row>
    <row r="263" spans="1:65" s="258" customFormat="1">
      <c r="B263" s="259"/>
      <c r="D263" s="253" t="s">
        <v>148</v>
      </c>
      <c r="E263" s="260" t="s">
        <v>3</v>
      </c>
      <c r="F263" s="261" t="s">
        <v>348</v>
      </c>
      <c r="H263" s="262">
        <v>1587.711</v>
      </c>
      <c r="L263" s="259"/>
      <c r="M263" s="263"/>
      <c r="N263" s="264"/>
      <c r="O263" s="264"/>
      <c r="P263" s="264"/>
      <c r="Q263" s="264"/>
      <c r="R263" s="264"/>
      <c r="S263" s="264"/>
      <c r="T263" s="265"/>
      <c r="AT263" s="260" t="s">
        <v>148</v>
      </c>
      <c r="AU263" s="260" t="s">
        <v>80</v>
      </c>
      <c r="AV263" s="258" t="s">
        <v>80</v>
      </c>
      <c r="AW263" s="258" t="s">
        <v>32</v>
      </c>
      <c r="AX263" s="258" t="s">
        <v>78</v>
      </c>
      <c r="AY263" s="260" t="s">
        <v>137</v>
      </c>
    </row>
    <row r="264" spans="1:65" s="171" customFormat="1" ht="16.5" customHeight="1">
      <c r="A264" s="168"/>
      <c r="B264" s="169"/>
      <c r="C264" s="281" t="s">
        <v>349</v>
      </c>
      <c r="D264" s="281" t="s">
        <v>243</v>
      </c>
      <c r="E264" s="282" t="s">
        <v>350</v>
      </c>
      <c r="F264" s="283" t="s">
        <v>351</v>
      </c>
      <c r="G264" s="284" t="s">
        <v>302</v>
      </c>
      <c r="H264" s="285">
        <v>362.90499999999997</v>
      </c>
      <c r="I264" s="78"/>
      <c r="J264" s="286">
        <f>ROUND(I264*H264,2)</f>
        <v>0</v>
      </c>
      <c r="K264" s="283" t="s">
        <v>143</v>
      </c>
      <c r="L264" s="287"/>
      <c r="M264" s="288" t="s">
        <v>3</v>
      </c>
      <c r="N264" s="289" t="s">
        <v>41</v>
      </c>
      <c r="O264" s="248"/>
      <c r="P264" s="249">
        <f>O264*H264</f>
        <v>0</v>
      </c>
      <c r="Q264" s="249">
        <v>2.9999999999999997E-4</v>
      </c>
      <c r="R264" s="249">
        <f>Q264*H264</f>
        <v>0.10887149999999998</v>
      </c>
      <c r="S264" s="249">
        <v>0</v>
      </c>
      <c r="T264" s="250">
        <f>S264*H264</f>
        <v>0</v>
      </c>
      <c r="U264" s="168"/>
      <c r="V264" s="168"/>
      <c r="W264" s="168"/>
      <c r="X264" s="168"/>
      <c r="Y264" s="168"/>
      <c r="Z264" s="168"/>
      <c r="AA264" s="168"/>
      <c r="AB264" s="168"/>
      <c r="AC264" s="168"/>
      <c r="AD264" s="168"/>
      <c r="AE264" s="168"/>
      <c r="AR264" s="251" t="s">
        <v>196</v>
      </c>
      <c r="AT264" s="251" t="s">
        <v>243</v>
      </c>
      <c r="AU264" s="251" t="s">
        <v>80</v>
      </c>
      <c r="AY264" s="160" t="s">
        <v>137</v>
      </c>
      <c r="BE264" s="252">
        <f>IF(N264="základní",J264,0)</f>
        <v>0</v>
      </c>
      <c r="BF264" s="252">
        <f>IF(N264="snížená",J264,0)</f>
        <v>0</v>
      </c>
      <c r="BG264" s="252">
        <f>IF(N264="zákl. přenesená",J264,0)</f>
        <v>0</v>
      </c>
      <c r="BH264" s="252">
        <f>IF(N264="sníž. přenesená",J264,0)</f>
        <v>0</v>
      </c>
      <c r="BI264" s="252">
        <f>IF(N264="nulová",J264,0)</f>
        <v>0</v>
      </c>
      <c r="BJ264" s="160" t="s">
        <v>78</v>
      </c>
      <c r="BK264" s="252">
        <f>ROUND(I264*H264,2)</f>
        <v>0</v>
      </c>
      <c r="BL264" s="160" t="s">
        <v>144</v>
      </c>
      <c r="BM264" s="251" t="s">
        <v>352</v>
      </c>
    </row>
    <row r="265" spans="1:65" s="258" customFormat="1">
      <c r="B265" s="259"/>
      <c r="D265" s="253" t="s">
        <v>148</v>
      </c>
      <c r="E265" s="260" t="s">
        <v>3</v>
      </c>
      <c r="F265" s="261" t="s">
        <v>353</v>
      </c>
      <c r="H265" s="262">
        <v>362.90499999999997</v>
      </c>
      <c r="L265" s="259"/>
      <c r="M265" s="263"/>
      <c r="N265" s="264"/>
      <c r="O265" s="264"/>
      <c r="P265" s="264"/>
      <c r="Q265" s="264"/>
      <c r="R265" s="264"/>
      <c r="S265" s="264"/>
      <c r="T265" s="265"/>
      <c r="AT265" s="260" t="s">
        <v>148</v>
      </c>
      <c r="AU265" s="260" t="s">
        <v>80</v>
      </c>
      <c r="AV265" s="258" t="s">
        <v>80</v>
      </c>
      <c r="AW265" s="258" t="s">
        <v>32</v>
      </c>
      <c r="AX265" s="258" t="s">
        <v>78</v>
      </c>
      <c r="AY265" s="260" t="s">
        <v>137</v>
      </c>
    </row>
    <row r="266" spans="1:65" s="171" customFormat="1" ht="16.5" customHeight="1">
      <c r="A266" s="168"/>
      <c r="B266" s="169"/>
      <c r="C266" s="281" t="s">
        <v>354</v>
      </c>
      <c r="D266" s="281" t="s">
        <v>243</v>
      </c>
      <c r="E266" s="282" t="s">
        <v>355</v>
      </c>
      <c r="F266" s="283" t="s">
        <v>356</v>
      </c>
      <c r="G266" s="284" t="s">
        <v>302</v>
      </c>
      <c r="H266" s="285">
        <v>317.54199999999997</v>
      </c>
      <c r="I266" s="78"/>
      <c r="J266" s="286">
        <f>ROUND(I266*H266,2)</f>
        <v>0</v>
      </c>
      <c r="K266" s="283" t="s">
        <v>143</v>
      </c>
      <c r="L266" s="287"/>
      <c r="M266" s="288" t="s">
        <v>3</v>
      </c>
      <c r="N266" s="289" t="s">
        <v>41</v>
      </c>
      <c r="O266" s="248"/>
      <c r="P266" s="249">
        <f>O266*H266</f>
        <v>0</v>
      </c>
      <c r="Q266" s="249">
        <v>2.0000000000000001E-4</v>
      </c>
      <c r="R266" s="249">
        <f>Q266*H266</f>
        <v>6.3508399999999993E-2</v>
      </c>
      <c r="S266" s="249">
        <v>0</v>
      </c>
      <c r="T266" s="250">
        <f>S266*H266</f>
        <v>0</v>
      </c>
      <c r="U266" s="168"/>
      <c r="V266" s="168"/>
      <c r="W266" s="168"/>
      <c r="X266" s="168"/>
      <c r="Y266" s="168"/>
      <c r="Z266" s="168"/>
      <c r="AA266" s="168"/>
      <c r="AB266" s="168"/>
      <c r="AC266" s="168"/>
      <c r="AD266" s="168"/>
      <c r="AE266" s="168"/>
      <c r="AR266" s="251" t="s">
        <v>196</v>
      </c>
      <c r="AT266" s="251" t="s">
        <v>243</v>
      </c>
      <c r="AU266" s="251" t="s">
        <v>80</v>
      </c>
      <c r="AY266" s="160" t="s">
        <v>137</v>
      </c>
      <c r="BE266" s="252">
        <f>IF(N266="základní",J266,0)</f>
        <v>0</v>
      </c>
      <c r="BF266" s="252">
        <f>IF(N266="snížená",J266,0)</f>
        <v>0</v>
      </c>
      <c r="BG266" s="252">
        <f>IF(N266="zákl. přenesená",J266,0)</f>
        <v>0</v>
      </c>
      <c r="BH266" s="252">
        <f>IF(N266="sníž. přenesená",J266,0)</f>
        <v>0</v>
      </c>
      <c r="BI266" s="252">
        <f>IF(N266="nulová",J266,0)</f>
        <v>0</v>
      </c>
      <c r="BJ266" s="160" t="s">
        <v>78</v>
      </c>
      <c r="BK266" s="252">
        <f>ROUND(I266*H266,2)</f>
        <v>0</v>
      </c>
      <c r="BL266" s="160" t="s">
        <v>144</v>
      </c>
      <c r="BM266" s="251" t="s">
        <v>357</v>
      </c>
    </row>
    <row r="267" spans="1:65" s="258" customFormat="1">
      <c r="B267" s="259"/>
      <c r="D267" s="253" t="s">
        <v>148</v>
      </c>
      <c r="E267" s="260" t="s">
        <v>3</v>
      </c>
      <c r="F267" s="261" t="s">
        <v>358</v>
      </c>
      <c r="H267" s="262">
        <v>317.54199999999997</v>
      </c>
      <c r="L267" s="259"/>
      <c r="M267" s="263"/>
      <c r="N267" s="264"/>
      <c r="O267" s="264"/>
      <c r="P267" s="264"/>
      <c r="Q267" s="264"/>
      <c r="R267" s="264"/>
      <c r="S267" s="264"/>
      <c r="T267" s="265"/>
      <c r="AT267" s="260" t="s">
        <v>148</v>
      </c>
      <c r="AU267" s="260" t="s">
        <v>80</v>
      </c>
      <c r="AV267" s="258" t="s">
        <v>80</v>
      </c>
      <c r="AW267" s="258" t="s">
        <v>32</v>
      </c>
      <c r="AX267" s="258" t="s">
        <v>78</v>
      </c>
      <c r="AY267" s="260" t="s">
        <v>137</v>
      </c>
    </row>
    <row r="268" spans="1:65" s="171" customFormat="1" ht="24" customHeight="1">
      <c r="A268" s="168"/>
      <c r="B268" s="169"/>
      <c r="C268" s="240" t="s">
        <v>359</v>
      </c>
      <c r="D268" s="240" t="s">
        <v>139</v>
      </c>
      <c r="E268" s="241" t="s">
        <v>360</v>
      </c>
      <c r="F268" s="242" t="s">
        <v>361</v>
      </c>
      <c r="G268" s="243" t="s">
        <v>302</v>
      </c>
      <c r="H268" s="244">
        <v>1635.4159999999999</v>
      </c>
      <c r="I268" s="77"/>
      <c r="J268" s="245">
        <f>ROUND(I268*H268,2)</f>
        <v>0</v>
      </c>
      <c r="K268" s="242" t="s">
        <v>143</v>
      </c>
      <c r="L268" s="169"/>
      <c r="M268" s="246" t="s">
        <v>3</v>
      </c>
      <c r="N268" s="247" t="s">
        <v>41</v>
      </c>
      <c r="O268" s="248"/>
      <c r="P268" s="249">
        <f>O268*H268</f>
        <v>0</v>
      </c>
      <c r="Q268" s="249">
        <v>0</v>
      </c>
      <c r="R268" s="249">
        <f>Q268*H268</f>
        <v>0</v>
      </c>
      <c r="S268" s="249">
        <v>0</v>
      </c>
      <c r="T268" s="250">
        <f>S268*H268</f>
        <v>0</v>
      </c>
      <c r="U268" s="168"/>
      <c r="V268" s="168"/>
      <c r="W268" s="168"/>
      <c r="X268" s="168"/>
      <c r="Y268" s="168"/>
      <c r="Z268" s="168"/>
      <c r="AA268" s="168"/>
      <c r="AB268" s="168"/>
      <c r="AC268" s="168"/>
      <c r="AD268" s="168"/>
      <c r="AE268" s="168"/>
      <c r="AR268" s="251" t="s">
        <v>144</v>
      </c>
      <c r="AT268" s="251" t="s">
        <v>139</v>
      </c>
      <c r="AU268" s="251" t="s">
        <v>80</v>
      </c>
      <c r="AY268" s="160" t="s">
        <v>137</v>
      </c>
      <c r="BE268" s="252">
        <f>IF(N268="základní",J268,0)</f>
        <v>0</v>
      </c>
      <c r="BF268" s="252">
        <f>IF(N268="snížená",J268,0)</f>
        <v>0</v>
      </c>
      <c r="BG268" s="252">
        <f>IF(N268="zákl. přenesená",J268,0)</f>
        <v>0</v>
      </c>
      <c r="BH268" s="252">
        <f>IF(N268="sníž. přenesená",J268,0)</f>
        <v>0</v>
      </c>
      <c r="BI268" s="252">
        <f>IF(N268="nulová",J268,0)</f>
        <v>0</v>
      </c>
      <c r="BJ268" s="160" t="s">
        <v>78</v>
      </c>
      <c r="BK268" s="252">
        <f>ROUND(I268*H268,2)</f>
        <v>0</v>
      </c>
      <c r="BL268" s="160" t="s">
        <v>144</v>
      </c>
      <c r="BM268" s="251" t="s">
        <v>362</v>
      </c>
    </row>
    <row r="269" spans="1:65" s="171" customFormat="1" ht="57.6">
      <c r="A269" s="168"/>
      <c r="B269" s="169"/>
      <c r="C269" s="168"/>
      <c r="D269" s="253" t="s">
        <v>146</v>
      </c>
      <c r="E269" s="168"/>
      <c r="F269" s="254" t="s">
        <v>304</v>
      </c>
      <c r="G269" s="168"/>
      <c r="H269" s="168"/>
      <c r="I269" s="168"/>
      <c r="J269" s="168"/>
      <c r="K269" s="168"/>
      <c r="L269" s="169"/>
      <c r="M269" s="255"/>
      <c r="N269" s="256"/>
      <c r="O269" s="248"/>
      <c r="P269" s="248"/>
      <c r="Q269" s="248"/>
      <c r="R269" s="248"/>
      <c r="S269" s="248"/>
      <c r="T269" s="257"/>
      <c r="U269" s="168"/>
      <c r="V269" s="168"/>
      <c r="W269" s="168"/>
      <c r="X269" s="168"/>
      <c r="Y269" s="168"/>
      <c r="Z269" s="168"/>
      <c r="AA269" s="168"/>
      <c r="AB269" s="168"/>
      <c r="AC269" s="168"/>
      <c r="AD269" s="168"/>
      <c r="AE269" s="168"/>
      <c r="AT269" s="160" t="s">
        <v>146</v>
      </c>
      <c r="AU269" s="160" t="s">
        <v>80</v>
      </c>
    </row>
    <row r="270" spans="1:65" s="258" customFormat="1">
      <c r="B270" s="259"/>
      <c r="D270" s="253" t="s">
        <v>148</v>
      </c>
      <c r="E270" s="260" t="s">
        <v>3</v>
      </c>
      <c r="F270" s="261" t="s">
        <v>316</v>
      </c>
      <c r="H270" s="262">
        <v>154.94</v>
      </c>
      <c r="L270" s="259"/>
      <c r="M270" s="263"/>
      <c r="N270" s="264"/>
      <c r="O270" s="264"/>
      <c r="P270" s="264"/>
      <c r="Q270" s="264"/>
      <c r="R270" s="264"/>
      <c r="S270" s="264"/>
      <c r="T270" s="265"/>
      <c r="AT270" s="260" t="s">
        <v>148</v>
      </c>
      <c r="AU270" s="260" t="s">
        <v>80</v>
      </c>
      <c r="AV270" s="258" t="s">
        <v>80</v>
      </c>
      <c r="AW270" s="258" t="s">
        <v>32</v>
      </c>
      <c r="AX270" s="258" t="s">
        <v>70</v>
      </c>
      <c r="AY270" s="260" t="s">
        <v>137</v>
      </c>
    </row>
    <row r="271" spans="1:65" s="258" customFormat="1">
      <c r="B271" s="259"/>
      <c r="D271" s="253" t="s">
        <v>148</v>
      </c>
      <c r="E271" s="260" t="s">
        <v>3</v>
      </c>
      <c r="F271" s="261" t="s">
        <v>317</v>
      </c>
      <c r="H271" s="262">
        <v>224.8</v>
      </c>
      <c r="L271" s="259"/>
      <c r="M271" s="263"/>
      <c r="N271" s="264"/>
      <c r="O271" s="264"/>
      <c r="P271" s="264"/>
      <c r="Q271" s="264"/>
      <c r="R271" s="264"/>
      <c r="S271" s="264"/>
      <c r="T271" s="265"/>
      <c r="AT271" s="260" t="s">
        <v>148</v>
      </c>
      <c r="AU271" s="260" t="s">
        <v>80</v>
      </c>
      <c r="AV271" s="258" t="s">
        <v>80</v>
      </c>
      <c r="AW271" s="258" t="s">
        <v>32</v>
      </c>
      <c r="AX271" s="258" t="s">
        <v>70</v>
      </c>
      <c r="AY271" s="260" t="s">
        <v>137</v>
      </c>
    </row>
    <row r="272" spans="1:65" s="258" customFormat="1">
      <c r="B272" s="259"/>
      <c r="D272" s="253" t="s">
        <v>148</v>
      </c>
      <c r="E272" s="260" t="s">
        <v>3</v>
      </c>
      <c r="F272" s="261" t="s">
        <v>318</v>
      </c>
      <c r="H272" s="262">
        <v>133</v>
      </c>
      <c r="L272" s="259"/>
      <c r="M272" s="263"/>
      <c r="N272" s="264"/>
      <c r="O272" s="264"/>
      <c r="P272" s="264"/>
      <c r="Q272" s="264"/>
      <c r="R272" s="264"/>
      <c r="S272" s="264"/>
      <c r="T272" s="265"/>
      <c r="AT272" s="260" t="s">
        <v>148</v>
      </c>
      <c r="AU272" s="260" t="s">
        <v>80</v>
      </c>
      <c r="AV272" s="258" t="s">
        <v>80</v>
      </c>
      <c r="AW272" s="258" t="s">
        <v>32</v>
      </c>
      <c r="AX272" s="258" t="s">
        <v>70</v>
      </c>
      <c r="AY272" s="260" t="s">
        <v>137</v>
      </c>
    </row>
    <row r="273" spans="2:51" s="291" customFormat="1">
      <c r="B273" s="290"/>
      <c r="D273" s="253" t="s">
        <v>148</v>
      </c>
      <c r="E273" s="292" t="s">
        <v>3</v>
      </c>
      <c r="F273" s="293" t="s">
        <v>288</v>
      </c>
      <c r="H273" s="294">
        <v>512.74</v>
      </c>
      <c r="L273" s="290"/>
      <c r="M273" s="295"/>
      <c r="N273" s="296"/>
      <c r="O273" s="296"/>
      <c r="P273" s="296"/>
      <c r="Q273" s="296"/>
      <c r="R273" s="296"/>
      <c r="S273" s="296"/>
      <c r="T273" s="297"/>
      <c r="AT273" s="292" t="s">
        <v>148</v>
      </c>
      <c r="AU273" s="292" t="s">
        <v>80</v>
      </c>
      <c r="AV273" s="291" t="s">
        <v>155</v>
      </c>
      <c r="AW273" s="291" t="s">
        <v>32</v>
      </c>
      <c r="AX273" s="291" t="s">
        <v>70</v>
      </c>
      <c r="AY273" s="292" t="s">
        <v>137</v>
      </c>
    </row>
    <row r="274" spans="2:51" s="258" customFormat="1" ht="30.6">
      <c r="B274" s="259"/>
      <c r="D274" s="253" t="s">
        <v>148</v>
      </c>
      <c r="E274" s="260" t="s">
        <v>3</v>
      </c>
      <c r="F274" s="261" t="s">
        <v>319</v>
      </c>
      <c r="H274" s="262">
        <v>150.5</v>
      </c>
      <c r="L274" s="259"/>
      <c r="M274" s="263"/>
      <c r="N274" s="264"/>
      <c r="O274" s="264"/>
      <c r="P274" s="264"/>
      <c r="Q274" s="264"/>
      <c r="R274" s="264"/>
      <c r="S274" s="264"/>
      <c r="T274" s="265"/>
      <c r="AT274" s="260" t="s">
        <v>148</v>
      </c>
      <c r="AU274" s="260" t="s">
        <v>80</v>
      </c>
      <c r="AV274" s="258" t="s">
        <v>80</v>
      </c>
      <c r="AW274" s="258" t="s">
        <v>32</v>
      </c>
      <c r="AX274" s="258" t="s">
        <v>70</v>
      </c>
      <c r="AY274" s="260" t="s">
        <v>137</v>
      </c>
    </row>
    <row r="275" spans="2:51" s="258" customFormat="1">
      <c r="B275" s="259"/>
      <c r="D275" s="253" t="s">
        <v>148</v>
      </c>
      <c r="E275" s="260" t="s">
        <v>3</v>
      </c>
      <c r="F275" s="261" t="s">
        <v>320</v>
      </c>
      <c r="H275" s="262">
        <v>3.54</v>
      </c>
      <c r="L275" s="259"/>
      <c r="M275" s="263"/>
      <c r="N275" s="264"/>
      <c r="O275" s="264"/>
      <c r="P275" s="264"/>
      <c r="Q275" s="264"/>
      <c r="R275" s="264"/>
      <c r="S275" s="264"/>
      <c r="T275" s="265"/>
      <c r="AT275" s="260" t="s">
        <v>148</v>
      </c>
      <c r="AU275" s="260" t="s">
        <v>80</v>
      </c>
      <c r="AV275" s="258" t="s">
        <v>80</v>
      </c>
      <c r="AW275" s="258" t="s">
        <v>32</v>
      </c>
      <c r="AX275" s="258" t="s">
        <v>70</v>
      </c>
      <c r="AY275" s="260" t="s">
        <v>137</v>
      </c>
    </row>
    <row r="276" spans="2:51" s="258" customFormat="1">
      <c r="B276" s="259"/>
      <c r="D276" s="253" t="s">
        <v>148</v>
      </c>
      <c r="E276" s="260" t="s">
        <v>3</v>
      </c>
      <c r="F276" s="261" t="s">
        <v>321</v>
      </c>
      <c r="H276" s="262">
        <v>85.855999999999995</v>
      </c>
      <c r="L276" s="259"/>
      <c r="M276" s="263"/>
      <c r="N276" s="264"/>
      <c r="O276" s="264"/>
      <c r="P276" s="264"/>
      <c r="Q276" s="264"/>
      <c r="R276" s="264"/>
      <c r="S276" s="264"/>
      <c r="T276" s="265"/>
      <c r="AT276" s="260" t="s">
        <v>148</v>
      </c>
      <c r="AU276" s="260" t="s">
        <v>80</v>
      </c>
      <c r="AV276" s="258" t="s">
        <v>80</v>
      </c>
      <c r="AW276" s="258" t="s">
        <v>32</v>
      </c>
      <c r="AX276" s="258" t="s">
        <v>70</v>
      </c>
      <c r="AY276" s="260" t="s">
        <v>137</v>
      </c>
    </row>
    <row r="277" spans="2:51" s="258" customFormat="1" ht="20.399999999999999">
      <c r="B277" s="259"/>
      <c r="D277" s="253" t="s">
        <v>148</v>
      </c>
      <c r="E277" s="260" t="s">
        <v>3</v>
      </c>
      <c r="F277" s="261" t="s">
        <v>322</v>
      </c>
      <c r="H277" s="262">
        <v>59.82</v>
      </c>
      <c r="L277" s="259"/>
      <c r="M277" s="263"/>
      <c r="N277" s="264"/>
      <c r="O277" s="264"/>
      <c r="P277" s="264"/>
      <c r="Q277" s="264"/>
      <c r="R277" s="264"/>
      <c r="S277" s="264"/>
      <c r="T277" s="265"/>
      <c r="AT277" s="260" t="s">
        <v>148</v>
      </c>
      <c r="AU277" s="260" t="s">
        <v>80</v>
      </c>
      <c r="AV277" s="258" t="s">
        <v>80</v>
      </c>
      <c r="AW277" s="258" t="s">
        <v>32</v>
      </c>
      <c r="AX277" s="258" t="s">
        <v>70</v>
      </c>
      <c r="AY277" s="260" t="s">
        <v>137</v>
      </c>
    </row>
    <row r="278" spans="2:51" s="258" customFormat="1">
      <c r="B278" s="259"/>
      <c r="D278" s="253" t="s">
        <v>148</v>
      </c>
      <c r="E278" s="260" t="s">
        <v>3</v>
      </c>
      <c r="F278" s="261" t="s">
        <v>323</v>
      </c>
      <c r="H278" s="262">
        <v>47.6</v>
      </c>
      <c r="L278" s="259"/>
      <c r="M278" s="263"/>
      <c r="N278" s="264"/>
      <c r="O278" s="264"/>
      <c r="P278" s="264"/>
      <c r="Q278" s="264"/>
      <c r="R278" s="264"/>
      <c r="S278" s="264"/>
      <c r="T278" s="265"/>
      <c r="AT278" s="260" t="s">
        <v>148</v>
      </c>
      <c r="AU278" s="260" t="s">
        <v>80</v>
      </c>
      <c r="AV278" s="258" t="s">
        <v>80</v>
      </c>
      <c r="AW278" s="258" t="s">
        <v>32</v>
      </c>
      <c r="AX278" s="258" t="s">
        <v>70</v>
      </c>
      <c r="AY278" s="260" t="s">
        <v>137</v>
      </c>
    </row>
    <row r="279" spans="2:51" s="258" customFormat="1" ht="30.6">
      <c r="B279" s="259"/>
      <c r="D279" s="253" t="s">
        <v>148</v>
      </c>
      <c r="E279" s="260" t="s">
        <v>3</v>
      </c>
      <c r="F279" s="261" t="s">
        <v>324</v>
      </c>
      <c r="H279" s="262">
        <v>92.38</v>
      </c>
      <c r="L279" s="259"/>
      <c r="M279" s="263"/>
      <c r="N279" s="264"/>
      <c r="O279" s="264"/>
      <c r="P279" s="264"/>
      <c r="Q279" s="264"/>
      <c r="R279" s="264"/>
      <c r="S279" s="264"/>
      <c r="T279" s="265"/>
      <c r="AT279" s="260" t="s">
        <v>148</v>
      </c>
      <c r="AU279" s="260" t="s">
        <v>80</v>
      </c>
      <c r="AV279" s="258" t="s">
        <v>80</v>
      </c>
      <c r="AW279" s="258" t="s">
        <v>32</v>
      </c>
      <c r="AX279" s="258" t="s">
        <v>70</v>
      </c>
      <c r="AY279" s="260" t="s">
        <v>137</v>
      </c>
    </row>
    <row r="280" spans="2:51" s="258" customFormat="1">
      <c r="B280" s="259"/>
      <c r="D280" s="253" t="s">
        <v>148</v>
      </c>
      <c r="E280" s="260" t="s">
        <v>3</v>
      </c>
      <c r="F280" s="261" t="s">
        <v>325</v>
      </c>
      <c r="H280" s="262">
        <v>100.6</v>
      </c>
      <c r="L280" s="259"/>
      <c r="M280" s="263"/>
      <c r="N280" s="264"/>
      <c r="O280" s="264"/>
      <c r="P280" s="264"/>
      <c r="Q280" s="264"/>
      <c r="R280" s="264"/>
      <c r="S280" s="264"/>
      <c r="T280" s="265"/>
      <c r="AT280" s="260" t="s">
        <v>148</v>
      </c>
      <c r="AU280" s="260" t="s">
        <v>80</v>
      </c>
      <c r="AV280" s="258" t="s">
        <v>80</v>
      </c>
      <c r="AW280" s="258" t="s">
        <v>32</v>
      </c>
      <c r="AX280" s="258" t="s">
        <v>70</v>
      </c>
      <c r="AY280" s="260" t="s">
        <v>137</v>
      </c>
    </row>
    <row r="281" spans="2:51" s="258" customFormat="1">
      <c r="B281" s="259"/>
      <c r="D281" s="253" t="s">
        <v>148</v>
      </c>
      <c r="E281" s="260" t="s">
        <v>3</v>
      </c>
      <c r="F281" s="261" t="s">
        <v>326</v>
      </c>
      <c r="H281" s="262">
        <v>50.26</v>
      </c>
      <c r="L281" s="259"/>
      <c r="M281" s="263"/>
      <c r="N281" s="264"/>
      <c r="O281" s="264"/>
      <c r="P281" s="264"/>
      <c r="Q281" s="264"/>
      <c r="R281" s="264"/>
      <c r="S281" s="264"/>
      <c r="T281" s="265"/>
      <c r="AT281" s="260" t="s">
        <v>148</v>
      </c>
      <c r="AU281" s="260" t="s">
        <v>80</v>
      </c>
      <c r="AV281" s="258" t="s">
        <v>80</v>
      </c>
      <c r="AW281" s="258" t="s">
        <v>32</v>
      </c>
      <c r="AX281" s="258" t="s">
        <v>70</v>
      </c>
      <c r="AY281" s="260" t="s">
        <v>137</v>
      </c>
    </row>
    <row r="282" spans="2:51" s="258" customFormat="1">
      <c r="B282" s="259"/>
      <c r="D282" s="253" t="s">
        <v>148</v>
      </c>
      <c r="E282" s="260" t="s">
        <v>3</v>
      </c>
      <c r="F282" s="261" t="s">
        <v>327</v>
      </c>
      <c r="H282" s="262">
        <v>53</v>
      </c>
      <c r="L282" s="259"/>
      <c r="M282" s="263"/>
      <c r="N282" s="264"/>
      <c r="O282" s="264"/>
      <c r="P282" s="264"/>
      <c r="Q282" s="264"/>
      <c r="R282" s="264"/>
      <c r="S282" s="264"/>
      <c r="T282" s="265"/>
      <c r="AT282" s="260" t="s">
        <v>148</v>
      </c>
      <c r="AU282" s="260" t="s">
        <v>80</v>
      </c>
      <c r="AV282" s="258" t="s">
        <v>80</v>
      </c>
      <c r="AW282" s="258" t="s">
        <v>32</v>
      </c>
      <c r="AX282" s="258" t="s">
        <v>70</v>
      </c>
      <c r="AY282" s="260" t="s">
        <v>137</v>
      </c>
    </row>
    <row r="283" spans="2:51" s="291" customFormat="1">
      <c r="B283" s="290"/>
      <c r="D283" s="253" t="s">
        <v>148</v>
      </c>
      <c r="E283" s="292" t="s">
        <v>3</v>
      </c>
      <c r="F283" s="293" t="s">
        <v>288</v>
      </c>
      <c r="H283" s="294">
        <v>643.55600000000004</v>
      </c>
      <c r="L283" s="290"/>
      <c r="M283" s="295"/>
      <c r="N283" s="296"/>
      <c r="O283" s="296"/>
      <c r="P283" s="296"/>
      <c r="Q283" s="296"/>
      <c r="R283" s="296"/>
      <c r="S283" s="296"/>
      <c r="T283" s="297"/>
      <c r="AT283" s="292" t="s">
        <v>148</v>
      </c>
      <c r="AU283" s="292" t="s">
        <v>80</v>
      </c>
      <c r="AV283" s="291" t="s">
        <v>155</v>
      </c>
      <c r="AW283" s="291" t="s">
        <v>32</v>
      </c>
      <c r="AX283" s="291" t="s">
        <v>70</v>
      </c>
      <c r="AY283" s="292" t="s">
        <v>137</v>
      </c>
    </row>
    <row r="284" spans="2:51" s="258" customFormat="1" ht="20.399999999999999">
      <c r="B284" s="259"/>
      <c r="D284" s="253" t="s">
        <v>148</v>
      </c>
      <c r="E284" s="260" t="s">
        <v>3</v>
      </c>
      <c r="F284" s="261" t="s">
        <v>328</v>
      </c>
      <c r="H284" s="262">
        <v>64.36</v>
      </c>
      <c r="L284" s="259"/>
      <c r="M284" s="263"/>
      <c r="N284" s="264"/>
      <c r="O284" s="264"/>
      <c r="P284" s="264"/>
      <c r="Q284" s="264"/>
      <c r="R284" s="264"/>
      <c r="S284" s="264"/>
      <c r="T284" s="265"/>
      <c r="AT284" s="260" t="s">
        <v>148</v>
      </c>
      <c r="AU284" s="260" t="s">
        <v>80</v>
      </c>
      <c r="AV284" s="258" t="s">
        <v>80</v>
      </c>
      <c r="AW284" s="258" t="s">
        <v>32</v>
      </c>
      <c r="AX284" s="258" t="s">
        <v>70</v>
      </c>
      <c r="AY284" s="260" t="s">
        <v>137</v>
      </c>
    </row>
    <row r="285" spans="2:51" s="258" customFormat="1" ht="20.399999999999999">
      <c r="B285" s="259"/>
      <c r="D285" s="253" t="s">
        <v>148</v>
      </c>
      <c r="E285" s="260" t="s">
        <v>3</v>
      </c>
      <c r="F285" s="261" t="s">
        <v>329</v>
      </c>
      <c r="H285" s="262">
        <v>112.44</v>
      </c>
      <c r="L285" s="259"/>
      <c r="M285" s="263"/>
      <c r="N285" s="264"/>
      <c r="O285" s="264"/>
      <c r="P285" s="264"/>
      <c r="Q285" s="264"/>
      <c r="R285" s="264"/>
      <c r="S285" s="264"/>
      <c r="T285" s="265"/>
      <c r="AT285" s="260" t="s">
        <v>148</v>
      </c>
      <c r="AU285" s="260" t="s">
        <v>80</v>
      </c>
      <c r="AV285" s="258" t="s">
        <v>80</v>
      </c>
      <c r="AW285" s="258" t="s">
        <v>32</v>
      </c>
      <c r="AX285" s="258" t="s">
        <v>70</v>
      </c>
      <c r="AY285" s="260" t="s">
        <v>137</v>
      </c>
    </row>
    <row r="286" spans="2:51" s="258" customFormat="1" ht="20.399999999999999">
      <c r="B286" s="259"/>
      <c r="D286" s="253" t="s">
        <v>148</v>
      </c>
      <c r="E286" s="260" t="s">
        <v>3</v>
      </c>
      <c r="F286" s="261" t="s">
        <v>330</v>
      </c>
      <c r="H286" s="262">
        <v>54.56</v>
      </c>
      <c r="L286" s="259"/>
      <c r="M286" s="263"/>
      <c r="N286" s="264"/>
      <c r="O286" s="264"/>
      <c r="P286" s="264"/>
      <c r="Q286" s="264"/>
      <c r="R286" s="264"/>
      <c r="S286" s="264"/>
      <c r="T286" s="265"/>
      <c r="AT286" s="260" t="s">
        <v>148</v>
      </c>
      <c r="AU286" s="260" t="s">
        <v>80</v>
      </c>
      <c r="AV286" s="258" t="s">
        <v>80</v>
      </c>
      <c r="AW286" s="258" t="s">
        <v>32</v>
      </c>
      <c r="AX286" s="258" t="s">
        <v>70</v>
      </c>
      <c r="AY286" s="260" t="s">
        <v>137</v>
      </c>
    </row>
    <row r="287" spans="2:51" s="258" customFormat="1">
      <c r="B287" s="259"/>
      <c r="D287" s="253" t="s">
        <v>148</v>
      </c>
      <c r="E287" s="260" t="s">
        <v>3</v>
      </c>
      <c r="F287" s="261" t="s">
        <v>331</v>
      </c>
      <c r="H287" s="262">
        <v>12.2</v>
      </c>
      <c r="L287" s="259"/>
      <c r="M287" s="263"/>
      <c r="N287" s="264"/>
      <c r="O287" s="264"/>
      <c r="P287" s="264"/>
      <c r="Q287" s="264"/>
      <c r="R287" s="264"/>
      <c r="S287" s="264"/>
      <c r="T287" s="265"/>
      <c r="AT287" s="260" t="s">
        <v>148</v>
      </c>
      <c r="AU287" s="260" t="s">
        <v>80</v>
      </c>
      <c r="AV287" s="258" t="s">
        <v>80</v>
      </c>
      <c r="AW287" s="258" t="s">
        <v>32</v>
      </c>
      <c r="AX287" s="258" t="s">
        <v>70</v>
      </c>
      <c r="AY287" s="260" t="s">
        <v>137</v>
      </c>
    </row>
    <row r="288" spans="2:51" s="258" customFormat="1">
      <c r="B288" s="259"/>
      <c r="D288" s="253" t="s">
        <v>148</v>
      </c>
      <c r="E288" s="260" t="s">
        <v>3</v>
      </c>
      <c r="F288" s="261" t="s">
        <v>332</v>
      </c>
      <c r="H288" s="262">
        <v>34.200000000000003</v>
      </c>
      <c r="L288" s="259"/>
      <c r="M288" s="263"/>
      <c r="N288" s="264"/>
      <c r="O288" s="264"/>
      <c r="P288" s="264"/>
      <c r="Q288" s="264"/>
      <c r="R288" s="264"/>
      <c r="S288" s="264"/>
      <c r="T288" s="265"/>
      <c r="AT288" s="260" t="s">
        <v>148</v>
      </c>
      <c r="AU288" s="260" t="s">
        <v>80</v>
      </c>
      <c r="AV288" s="258" t="s">
        <v>80</v>
      </c>
      <c r="AW288" s="258" t="s">
        <v>32</v>
      </c>
      <c r="AX288" s="258" t="s">
        <v>70</v>
      </c>
      <c r="AY288" s="260" t="s">
        <v>137</v>
      </c>
    </row>
    <row r="289" spans="1:65" s="258" customFormat="1">
      <c r="B289" s="259"/>
      <c r="D289" s="253" t="s">
        <v>148</v>
      </c>
      <c r="E289" s="260" t="s">
        <v>3</v>
      </c>
      <c r="F289" s="261" t="s">
        <v>333</v>
      </c>
      <c r="H289" s="262">
        <v>13.4</v>
      </c>
      <c r="L289" s="259"/>
      <c r="M289" s="263"/>
      <c r="N289" s="264"/>
      <c r="O289" s="264"/>
      <c r="P289" s="264"/>
      <c r="Q289" s="264"/>
      <c r="R289" s="264"/>
      <c r="S289" s="264"/>
      <c r="T289" s="265"/>
      <c r="AT289" s="260" t="s">
        <v>148</v>
      </c>
      <c r="AU289" s="260" t="s">
        <v>80</v>
      </c>
      <c r="AV289" s="258" t="s">
        <v>80</v>
      </c>
      <c r="AW289" s="258" t="s">
        <v>32</v>
      </c>
      <c r="AX289" s="258" t="s">
        <v>70</v>
      </c>
      <c r="AY289" s="260" t="s">
        <v>137</v>
      </c>
    </row>
    <row r="290" spans="1:65" s="291" customFormat="1">
      <c r="B290" s="290"/>
      <c r="D290" s="253" t="s">
        <v>148</v>
      </c>
      <c r="E290" s="292" t="s">
        <v>3</v>
      </c>
      <c r="F290" s="293" t="s">
        <v>288</v>
      </c>
      <c r="H290" s="294">
        <v>291.16000000000003</v>
      </c>
      <c r="L290" s="290"/>
      <c r="M290" s="295"/>
      <c r="N290" s="296"/>
      <c r="O290" s="296"/>
      <c r="P290" s="296"/>
      <c r="Q290" s="296"/>
      <c r="R290" s="296"/>
      <c r="S290" s="296"/>
      <c r="T290" s="297"/>
      <c r="AT290" s="292" t="s">
        <v>148</v>
      </c>
      <c r="AU290" s="292" t="s">
        <v>80</v>
      </c>
      <c r="AV290" s="291" t="s">
        <v>155</v>
      </c>
      <c r="AW290" s="291" t="s">
        <v>32</v>
      </c>
      <c r="AX290" s="291" t="s">
        <v>70</v>
      </c>
      <c r="AY290" s="292" t="s">
        <v>137</v>
      </c>
    </row>
    <row r="291" spans="1:65" s="258" customFormat="1">
      <c r="B291" s="259"/>
      <c r="D291" s="253" t="s">
        <v>148</v>
      </c>
      <c r="E291" s="260" t="s">
        <v>3</v>
      </c>
      <c r="F291" s="261" t="s">
        <v>334</v>
      </c>
      <c r="H291" s="262">
        <v>45.86</v>
      </c>
      <c r="L291" s="259"/>
      <c r="M291" s="263"/>
      <c r="N291" s="264"/>
      <c r="O291" s="264"/>
      <c r="P291" s="264"/>
      <c r="Q291" s="264"/>
      <c r="R291" s="264"/>
      <c r="S291" s="264"/>
      <c r="T291" s="265"/>
      <c r="AT291" s="260" t="s">
        <v>148</v>
      </c>
      <c r="AU291" s="260" t="s">
        <v>80</v>
      </c>
      <c r="AV291" s="258" t="s">
        <v>80</v>
      </c>
      <c r="AW291" s="258" t="s">
        <v>32</v>
      </c>
      <c r="AX291" s="258" t="s">
        <v>70</v>
      </c>
      <c r="AY291" s="260" t="s">
        <v>137</v>
      </c>
    </row>
    <row r="292" spans="1:65" s="258" customFormat="1">
      <c r="B292" s="259"/>
      <c r="D292" s="253" t="s">
        <v>148</v>
      </c>
      <c r="E292" s="260" t="s">
        <v>3</v>
      </c>
      <c r="F292" s="261" t="s">
        <v>335</v>
      </c>
      <c r="H292" s="262">
        <v>0</v>
      </c>
      <c r="L292" s="259"/>
      <c r="M292" s="263"/>
      <c r="N292" s="264"/>
      <c r="O292" s="264"/>
      <c r="P292" s="264"/>
      <c r="Q292" s="264"/>
      <c r="R292" s="264"/>
      <c r="S292" s="264"/>
      <c r="T292" s="265"/>
      <c r="AT292" s="260" t="s">
        <v>148</v>
      </c>
      <c r="AU292" s="260" t="s">
        <v>80</v>
      </c>
      <c r="AV292" s="258" t="s">
        <v>80</v>
      </c>
      <c r="AW292" s="258" t="s">
        <v>32</v>
      </c>
      <c r="AX292" s="258" t="s">
        <v>70</v>
      </c>
      <c r="AY292" s="260" t="s">
        <v>137</v>
      </c>
    </row>
    <row r="293" spans="1:65" s="258" customFormat="1">
      <c r="B293" s="259"/>
      <c r="D293" s="253" t="s">
        <v>148</v>
      </c>
      <c r="E293" s="260" t="s">
        <v>3</v>
      </c>
      <c r="F293" s="261" t="s">
        <v>336</v>
      </c>
      <c r="H293" s="262">
        <v>0</v>
      </c>
      <c r="L293" s="259"/>
      <c r="M293" s="263"/>
      <c r="N293" s="264"/>
      <c r="O293" s="264"/>
      <c r="P293" s="264"/>
      <c r="Q293" s="264"/>
      <c r="R293" s="264"/>
      <c r="S293" s="264"/>
      <c r="T293" s="265"/>
      <c r="AT293" s="260" t="s">
        <v>148</v>
      </c>
      <c r="AU293" s="260" t="s">
        <v>80</v>
      </c>
      <c r="AV293" s="258" t="s">
        <v>80</v>
      </c>
      <c r="AW293" s="258" t="s">
        <v>32</v>
      </c>
      <c r="AX293" s="258" t="s">
        <v>70</v>
      </c>
      <c r="AY293" s="260" t="s">
        <v>137</v>
      </c>
    </row>
    <row r="294" spans="1:65" s="258" customFormat="1">
      <c r="B294" s="259"/>
      <c r="D294" s="253" t="s">
        <v>148</v>
      </c>
      <c r="E294" s="260" t="s">
        <v>3</v>
      </c>
      <c r="F294" s="261" t="s">
        <v>337</v>
      </c>
      <c r="H294" s="262">
        <v>113.9</v>
      </c>
      <c r="L294" s="259"/>
      <c r="M294" s="263"/>
      <c r="N294" s="264"/>
      <c r="O294" s="264"/>
      <c r="P294" s="264"/>
      <c r="Q294" s="264"/>
      <c r="R294" s="264"/>
      <c r="S294" s="264"/>
      <c r="T294" s="265"/>
      <c r="AT294" s="260" t="s">
        <v>148</v>
      </c>
      <c r="AU294" s="260" t="s">
        <v>80</v>
      </c>
      <c r="AV294" s="258" t="s">
        <v>80</v>
      </c>
      <c r="AW294" s="258" t="s">
        <v>32</v>
      </c>
      <c r="AX294" s="258" t="s">
        <v>70</v>
      </c>
      <c r="AY294" s="260" t="s">
        <v>137</v>
      </c>
    </row>
    <row r="295" spans="1:65" s="291" customFormat="1">
      <c r="B295" s="290"/>
      <c r="D295" s="253" t="s">
        <v>148</v>
      </c>
      <c r="E295" s="292" t="s">
        <v>3</v>
      </c>
      <c r="F295" s="293" t="s">
        <v>288</v>
      </c>
      <c r="H295" s="294">
        <v>159.76</v>
      </c>
      <c r="L295" s="290"/>
      <c r="M295" s="295"/>
      <c r="N295" s="296"/>
      <c r="O295" s="296"/>
      <c r="P295" s="296"/>
      <c r="Q295" s="296"/>
      <c r="R295" s="296"/>
      <c r="S295" s="296"/>
      <c r="T295" s="297"/>
      <c r="AT295" s="292" t="s">
        <v>148</v>
      </c>
      <c r="AU295" s="292" t="s">
        <v>80</v>
      </c>
      <c r="AV295" s="291" t="s">
        <v>155</v>
      </c>
      <c r="AW295" s="291" t="s">
        <v>32</v>
      </c>
      <c r="AX295" s="291" t="s">
        <v>70</v>
      </c>
      <c r="AY295" s="292" t="s">
        <v>137</v>
      </c>
    </row>
    <row r="296" spans="1:65" s="266" customFormat="1">
      <c r="B296" s="267"/>
      <c r="D296" s="253" t="s">
        <v>148</v>
      </c>
      <c r="E296" s="268" t="s">
        <v>3</v>
      </c>
      <c r="F296" s="269" t="s">
        <v>343</v>
      </c>
      <c r="H296" s="268" t="s">
        <v>3</v>
      </c>
      <c r="L296" s="267"/>
      <c r="M296" s="270"/>
      <c r="N296" s="271"/>
      <c r="O296" s="271"/>
      <c r="P296" s="271"/>
      <c r="Q296" s="271"/>
      <c r="R296" s="271"/>
      <c r="S296" s="271"/>
      <c r="T296" s="272"/>
      <c r="AT296" s="268" t="s">
        <v>148</v>
      </c>
      <c r="AU296" s="268" t="s">
        <v>80</v>
      </c>
      <c r="AV296" s="266" t="s">
        <v>78</v>
      </c>
      <c r="AW296" s="266" t="s">
        <v>32</v>
      </c>
      <c r="AX296" s="266" t="s">
        <v>70</v>
      </c>
      <c r="AY296" s="268" t="s">
        <v>137</v>
      </c>
    </row>
    <row r="297" spans="1:65" s="258" customFormat="1">
      <c r="B297" s="259"/>
      <c r="D297" s="253" t="s">
        <v>148</v>
      </c>
      <c r="E297" s="260" t="s">
        <v>3</v>
      </c>
      <c r="F297" s="261" t="s">
        <v>363</v>
      </c>
      <c r="H297" s="262">
        <v>28.2</v>
      </c>
      <c r="L297" s="259"/>
      <c r="M297" s="263"/>
      <c r="N297" s="264"/>
      <c r="O297" s="264"/>
      <c r="P297" s="264"/>
      <c r="Q297" s="264"/>
      <c r="R297" s="264"/>
      <c r="S297" s="264"/>
      <c r="T297" s="265"/>
      <c r="AT297" s="260" t="s">
        <v>148</v>
      </c>
      <c r="AU297" s="260" t="s">
        <v>80</v>
      </c>
      <c r="AV297" s="258" t="s">
        <v>80</v>
      </c>
      <c r="AW297" s="258" t="s">
        <v>32</v>
      </c>
      <c r="AX297" s="258" t="s">
        <v>70</v>
      </c>
      <c r="AY297" s="260" t="s">
        <v>137</v>
      </c>
    </row>
    <row r="298" spans="1:65" s="291" customFormat="1">
      <c r="B298" s="290"/>
      <c r="D298" s="253" t="s">
        <v>148</v>
      </c>
      <c r="E298" s="292" t="s">
        <v>3</v>
      </c>
      <c r="F298" s="293" t="s">
        <v>288</v>
      </c>
      <c r="H298" s="294">
        <v>28.2</v>
      </c>
      <c r="L298" s="290"/>
      <c r="M298" s="295"/>
      <c r="N298" s="296"/>
      <c r="O298" s="296"/>
      <c r="P298" s="296"/>
      <c r="Q298" s="296"/>
      <c r="R298" s="296"/>
      <c r="S298" s="296"/>
      <c r="T298" s="297"/>
      <c r="AT298" s="292" t="s">
        <v>148</v>
      </c>
      <c r="AU298" s="292" t="s">
        <v>80</v>
      </c>
      <c r="AV298" s="291" t="s">
        <v>155</v>
      </c>
      <c r="AW298" s="291" t="s">
        <v>32</v>
      </c>
      <c r="AX298" s="291" t="s">
        <v>70</v>
      </c>
      <c r="AY298" s="292" t="s">
        <v>137</v>
      </c>
    </row>
    <row r="299" spans="1:65" s="273" customFormat="1">
      <c r="B299" s="274"/>
      <c r="D299" s="253" t="s">
        <v>148</v>
      </c>
      <c r="E299" s="275" t="s">
        <v>3</v>
      </c>
      <c r="F299" s="276" t="s">
        <v>184</v>
      </c>
      <c r="H299" s="277">
        <v>1635.4159999999999</v>
      </c>
      <c r="L299" s="274"/>
      <c r="M299" s="278"/>
      <c r="N299" s="279"/>
      <c r="O299" s="279"/>
      <c r="P299" s="279"/>
      <c r="Q299" s="279"/>
      <c r="R299" s="279"/>
      <c r="S299" s="279"/>
      <c r="T299" s="280"/>
      <c r="AT299" s="275" t="s">
        <v>148</v>
      </c>
      <c r="AU299" s="275" t="s">
        <v>80</v>
      </c>
      <c r="AV299" s="273" t="s">
        <v>144</v>
      </c>
      <c r="AW299" s="273" t="s">
        <v>32</v>
      </c>
      <c r="AX299" s="273" t="s">
        <v>78</v>
      </c>
      <c r="AY299" s="275" t="s">
        <v>137</v>
      </c>
    </row>
    <row r="300" spans="1:65" s="171" customFormat="1" ht="16.5" customHeight="1">
      <c r="A300" s="168"/>
      <c r="B300" s="169"/>
      <c r="C300" s="281" t="s">
        <v>364</v>
      </c>
      <c r="D300" s="281" t="s">
        <v>243</v>
      </c>
      <c r="E300" s="282" t="s">
        <v>365</v>
      </c>
      <c r="F300" s="283" t="s">
        <v>366</v>
      </c>
      <c r="G300" s="284" t="s">
        <v>302</v>
      </c>
      <c r="H300" s="285">
        <v>1707.8420000000001</v>
      </c>
      <c r="I300" s="78"/>
      <c r="J300" s="286">
        <f>ROUND(I300*H300,2)</f>
        <v>0</v>
      </c>
      <c r="K300" s="283" t="s">
        <v>143</v>
      </c>
      <c r="L300" s="287"/>
      <c r="M300" s="288" t="s">
        <v>3</v>
      </c>
      <c r="N300" s="289" t="s">
        <v>41</v>
      </c>
      <c r="O300" s="248"/>
      <c r="P300" s="249">
        <f>O300*H300</f>
        <v>0</v>
      </c>
      <c r="Q300" s="249">
        <v>4.0000000000000003E-5</v>
      </c>
      <c r="R300" s="249">
        <f>Q300*H300</f>
        <v>6.8313680000000016E-2</v>
      </c>
      <c r="S300" s="249">
        <v>0</v>
      </c>
      <c r="T300" s="250">
        <f>S300*H300</f>
        <v>0</v>
      </c>
      <c r="U300" s="168"/>
      <c r="V300" s="168"/>
      <c r="W300" s="168"/>
      <c r="X300" s="168"/>
      <c r="Y300" s="168"/>
      <c r="Z300" s="168"/>
      <c r="AA300" s="168"/>
      <c r="AB300" s="168"/>
      <c r="AC300" s="168"/>
      <c r="AD300" s="168"/>
      <c r="AE300" s="168"/>
      <c r="AR300" s="251" t="s">
        <v>196</v>
      </c>
      <c r="AT300" s="251" t="s">
        <v>243</v>
      </c>
      <c r="AU300" s="251" t="s">
        <v>80</v>
      </c>
      <c r="AY300" s="160" t="s">
        <v>137</v>
      </c>
      <c r="BE300" s="252">
        <f>IF(N300="základní",J300,0)</f>
        <v>0</v>
      </c>
      <c r="BF300" s="252">
        <f>IF(N300="snížená",J300,0)</f>
        <v>0</v>
      </c>
      <c r="BG300" s="252">
        <f>IF(N300="zákl. přenesená",J300,0)</f>
        <v>0</v>
      </c>
      <c r="BH300" s="252">
        <f>IF(N300="sníž. přenesená",J300,0)</f>
        <v>0</v>
      </c>
      <c r="BI300" s="252">
        <f>IF(N300="nulová",J300,0)</f>
        <v>0</v>
      </c>
      <c r="BJ300" s="160" t="s">
        <v>78</v>
      </c>
      <c r="BK300" s="252">
        <f>ROUND(I300*H300,2)</f>
        <v>0</v>
      </c>
      <c r="BL300" s="160" t="s">
        <v>144</v>
      </c>
      <c r="BM300" s="251" t="s">
        <v>367</v>
      </c>
    </row>
    <row r="301" spans="1:65" s="258" customFormat="1">
      <c r="B301" s="259"/>
      <c r="D301" s="253" t="s">
        <v>148</v>
      </c>
      <c r="F301" s="261" t="s">
        <v>368</v>
      </c>
      <c r="H301" s="262">
        <v>1707.8420000000001</v>
      </c>
      <c r="L301" s="259"/>
      <c r="M301" s="263"/>
      <c r="N301" s="264"/>
      <c r="O301" s="264"/>
      <c r="P301" s="264"/>
      <c r="Q301" s="264"/>
      <c r="R301" s="264"/>
      <c r="S301" s="264"/>
      <c r="T301" s="265"/>
      <c r="AT301" s="260" t="s">
        <v>148</v>
      </c>
      <c r="AU301" s="260" t="s">
        <v>80</v>
      </c>
      <c r="AV301" s="258" t="s">
        <v>80</v>
      </c>
      <c r="AW301" s="258" t="s">
        <v>4</v>
      </c>
      <c r="AX301" s="258" t="s">
        <v>78</v>
      </c>
      <c r="AY301" s="260" t="s">
        <v>137</v>
      </c>
    </row>
    <row r="302" spans="1:65" s="171" customFormat="1" ht="24" customHeight="1">
      <c r="A302" s="168"/>
      <c r="B302" s="169"/>
      <c r="C302" s="240" t="s">
        <v>369</v>
      </c>
      <c r="D302" s="240" t="s">
        <v>139</v>
      </c>
      <c r="E302" s="241" t="s">
        <v>370</v>
      </c>
      <c r="F302" s="242" t="s">
        <v>371</v>
      </c>
      <c r="G302" s="243" t="s">
        <v>142</v>
      </c>
      <c r="H302" s="244">
        <v>691.67</v>
      </c>
      <c r="I302" s="77"/>
      <c r="J302" s="245">
        <f>ROUND(I302*H302,2)</f>
        <v>0</v>
      </c>
      <c r="K302" s="242" t="s">
        <v>143</v>
      </c>
      <c r="L302" s="169"/>
      <c r="M302" s="246" t="s">
        <v>3</v>
      </c>
      <c r="N302" s="247" t="s">
        <v>41</v>
      </c>
      <c r="O302" s="248"/>
      <c r="P302" s="249">
        <f>O302*H302</f>
        <v>0</v>
      </c>
      <c r="Q302" s="249">
        <v>8.6E-3</v>
      </c>
      <c r="R302" s="249">
        <f>Q302*H302</f>
        <v>5.9483619999999995</v>
      </c>
      <c r="S302" s="249">
        <v>0</v>
      </c>
      <c r="T302" s="250">
        <f>S302*H302</f>
        <v>0</v>
      </c>
      <c r="U302" s="168"/>
      <c r="V302" s="168"/>
      <c r="W302" s="168"/>
      <c r="X302" s="168"/>
      <c r="Y302" s="168"/>
      <c r="Z302" s="168"/>
      <c r="AA302" s="168"/>
      <c r="AB302" s="168"/>
      <c r="AC302" s="168"/>
      <c r="AD302" s="168"/>
      <c r="AE302" s="168"/>
      <c r="AR302" s="251" t="s">
        <v>144</v>
      </c>
      <c r="AT302" s="251" t="s">
        <v>139</v>
      </c>
      <c r="AU302" s="251" t="s">
        <v>80</v>
      </c>
      <c r="AY302" s="160" t="s">
        <v>137</v>
      </c>
      <c r="BE302" s="252">
        <f>IF(N302="základní",J302,0)</f>
        <v>0</v>
      </c>
      <c r="BF302" s="252">
        <f>IF(N302="snížená",J302,0)</f>
        <v>0</v>
      </c>
      <c r="BG302" s="252">
        <f>IF(N302="zákl. přenesená",J302,0)</f>
        <v>0</v>
      </c>
      <c r="BH302" s="252">
        <f>IF(N302="sníž. přenesená",J302,0)</f>
        <v>0</v>
      </c>
      <c r="BI302" s="252">
        <f>IF(N302="nulová",J302,0)</f>
        <v>0</v>
      </c>
      <c r="BJ302" s="160" t="s">
        <v>78</v>
      </c>
      <c r="BK302" s="252">
        <f>ROUND(I302*H302,2)</f>
        <v>0</v>
      </c>
      <c r="BL302" s="160" t="s">
        <v>144</v>
      </c>
      <c r="BM302" s="251" t="s">
        <v>372</v>
      </c>
    </row>
    <row r="303" spans="1:65" s="171" customFormat="1" ht="192">
      <c r="A303" s="168"/>
      <c r="B303" s="169"/>
      <c r="C303" s="168"/>
      <c r="D303" s="253" t="s">
        <v>146</v>
      </c>
      <c r="E303" s="168"/>
      <c r="F303" s="254" t="s">
        <v>373</v>
      </c>
      <c r="G303" s="168"/>
      <c r="H303" s="168"/>
      <c r="I303" s="168"/>
      <c r="J303" s="168"/>
      <c r="K303" s="168"/>
      <c r="L303" s="169"/>
      <c r="M303" s="255"/>
      <c r="N303" s="256"/>
      <c r="O303" s="248"/>
      <c r="P303" s="248"/>
      <c r="Q303" s="248"/>
      <c r="R303" s="248"/>
      <c r="S303" s="248"/>
      <c r="T303" s="257"/>
      <c r="U303" s="168"/>
      <c r="V303" s="168"/>
      <c r="W303" s="168"/>
      <c r="X303" s="168"/>
      <c r="Y303" s="168"/>
      <c r="Z303" s="168"/>
      <c r="AA303" s="168"/>
      <c r="AB303" s="168"/>
      <c r="AC303" s="168"/>
      <c r="AD303" s="168"/>
      <c r="AE303" s="168"/>
      <c r="AT303" s="160" t="s">
        <v>146</v>
      </c>
      <c r="AU303" s="160" t="s">
        <v>80</v>
      </c>
    </row>
    <row r="304" spans="1:65" s="266" customFormat="1">
      <c r="B304" s="267"/>
      <c r="D304" s="253" t="s">
        <v>148</v>
      </c>
      <c r="E304" s="268" t="s">
        <v>3</v>
      </c>
      <c r="F304" s="269" t="s">
        <v>374</v>
      </c>
      <c r="H304" s="268" t="s">
        <v>3</v>
      </c>
      <c r="L304" s="267"/>
      <c r="M304" s="270"/>
      <c r="N304" s="271"/>
      <c r="O304" s="271"/>
      <c r="P304" s="271"/>
      <c r="Q304" s="271"/>
      <c r="R304" s="271"/>
      <c r="S304" s="271"/>
      <c r="T304" s="272"/>
      <c r="AT304" s="268" t="s">
        <v>148</v>
      </c>
      <c r="AU304" s="268" t="s">
        <v>80</v>
      </c>
      <c r="AV304" s="266" t="s">
        <v>78</v>
      </c>
      <c r="AW304" s="266" t="s">
        <v>32</v>
      </c>
      <c r="AX304" s="266" t="s">
        <v>70</v>
      </c>
      <c r="AY304" s="268" t="s">
        <v>137</v>
      </c>
    </row>
    <row r="305" spans="1:65" s="258" customFormat="1">
      <c r="B305" s="259"/>
      <c r="D305" s="253" t="s">
        <v>148</v>
      </c>
      <c r="E305" s="260" t="s">
        <v>3</v>
      </c>
      <c r="F305" s="261" t="s">
        <v>375</v>
      </c>
      <c r="H305" s="262">
        <v>266.238</v>
      </c>
      <c r="L305" s="259"/>
      <c r="M305" s="263"/>
      <c r="N305" s="264"/>
      <c r="O305" s="264"/>
      <c r="P305" s="264"/>
      <c r="Q305" s="264"/>
      <c r="R305" s="264"/>
      <c r="S305" s="264"/>
      <c r="T305" s="265"/>
      <c r="AT305" s="260" t="s">
        <v>148</v>
      </c>
      <c r="AU305" s="260" t="s">
        <v>80</v>
      </c>
      <c r="AV305" s="258" t="s">
        <v>80</v>
      </c>
      <c r="AW305" s="258" t="s">
        <v>32</v>
      </c>
      <c r="AX305" s="258" t="s">
        <v>70</v>
      </c>
      <c r="AY305" s="260" t="s">
        <v>137</v>
      </c>
    </row>
    <row r="306" spans="1:65" s="258" customFormat="1">
      <c r="B306" s="259"/>
      <c r="D306" s="253" t="s">
        <v>148</v>
      </c>
      <c r="E306" s="260" t="s">
        <v>3</v>
      </c>
      <c r="F306" s="261" t="s">
        <v>376</v>
      </c>
      <c r="H306" s="262">
        <v>10.5</v>
      </c>
      <c r="L306" s="259"/>
      <c r="M306" s="263"/>
      <c r="N306" s="264"/>
      <c r="O306" s="264"/>
      <c r="P306" s="264"/>
      <c r="Q306" s="264"/>
      <c r="R306" s="264"/>
      <c r="S306" s="264"/>
      <c r="T306" s="265"/>
      <c r="AT306" s="260" t="s">
        <v>148</v>
      </c>
      <c r="AU306" s="260" t="s">
        <v>80</v>
      </c>
      <c r="AV306" s="258" t="s">
        <v>80</v>
      </c>
      <c r="AW306" s="258" t="s">
        <v>32</v>
      </c>
      <c r="AX306" s="258" t="s">
        <v>70</v>
      </c>
      <c r="AY306" s="260" t="s">
        <v>137</v>
      </c>
    </row>
    <row r="307" spans="1:65" s="258" customFormat="1">
      <c r="B307" s="259"/>
      <c r="D307" s="253" t="s">
        <v>148</v>
      </c>
      <c r="E307" s="260" t="s">
        <v>3</v>
      </c>
      <c r="F307" s="261" t="s">
        <v>377</v>
      </c>
      <c r="H307" s="262">
        <v>-24.15</v>
      </c>
      <c r="L307" s="259"/>
      <c r="M307" s="263"/>
      <c r="N307" s="264"/>
      <c r="O307" s="264"/>
      <c r="P307" s="264"/>
      <c r="Q307" s="264"/>
      <c r="R307" s="264"/>
      <c r="S307" s="264"/>
      <c r="T307" s="265"/>
      <c r="AT307" s="260" t="s">
        <v>148</v>
      </c>
      <c r="AU307" s="260" t="s">
        <v>80</v>
      </c>
      <c r="AV307" s="258" t="s">
        <v>80</v>
      </c>
      <c r="AW307" s="258" t="s">
        <v>32</v>
      </c>
      <c r="AX307" s="258" t="s">
        <v>70</v>
      </c>
      <c r="AY307" s="260" t="s">
        <v>137</v>
      </c>
    </row>
    <row r="308" spans="1:65" s="258" customFormat="1">
      <c r="B308" s="259"/>
      <c r="D308" s="253" t="s">
        <v>148</v>
      </c>
      <c r="E308" s="260" t="s">
        <v>3</v>
      </c>
      <c r="F308" s="261" t="s">
        <v>378</v>
      </c>
      <c r="H308" s="262">
        <v>122.514</v>
      </c>
      <c r="L308" s="259"/>
      <c r="M308" s="263"/>
      <c r="N308" s="264"/>
      <c r="O308" s="264"/>
      <c r="P308" s="264"/>
      <c r="Q308" s="264"/>
      <c r="R308" s="264"/>
      <c r="S308" s="264"/>
      <c r="T308" s="265"/>
      <c r="AT308" s="260" t="s">
        <v>148</v>
      </c>
      <c r="AU308" s="260" t="s">
        <v>80</v>
      </c>
      <c r="AV308" s="258" t="s">
        <v>80</v>
      </c>
      <c r="AW308" s="258" t="s">
        <v>32</v>
      </c>
      <c r="AX308" s="258" t="s">
        <v>70</v>
      </c>
      <c r="AY308" s="260" t="s">
        <v>137</v>
      </c>
    </row>
    <row r="309" spans="1:65" s="258" customFormat="1">
      <c r="B309" s="259"/>
      <c r="D309" s="253" t="s">
        <v>148</v>
      </c>
      <c r="E309" s="260" t="s">
        <v>3</v>
      </c>
      <c r="F309" s="261" t="s">
        <v>379</v>
      </c>
      <c r="H309" s="262">
        <v>-8.4149999999999991</v>
      </c>
      <c r="L309" s="259"/>
      <c r="M309" s="263"/>
      <c r="N309" s="264"/>
      <c r="O309" s="264"/>
      <c r="P309" s="264"/>
      <c r="Q309" s="264"/>
      <c r="R309" s="264"/>
      <c r="S309" s="264"/>
      <c r="T309" s="265"/>
      <c r="AT309" s="260" t="s">
        <v>148</v>
      </c>
      <c r="AU309" s="260" t="s">
        <v>80</v>
      </c>
      <c r="AV309" s="258" t="s">
        <v>80</v>
      </c>
      <c r="AW309" s="258" t="s">
        <v>32</v>
      </c>
      <c r="AX309" s="258" t="s">
        <v>70</v>
      </c>
      <c r="AY309" s="260" t="s">
        <v>137</v>
      </c>
    </row>
    <row r="310" spans="1:65" s="258" customFormat="1">
      <c r="B310" s="259"/>
      <c r="D310" s="253" t="s">
        <v>148</v>
      </c>
      <c r="E310" s="260" t="s">
        <v>3</v>
      </c>
      <c r="F310" s="261" t="s">
        <v>380</v>
      </c>
      <c r="H310" s="262">
        <v>204.37200000000001</v>
      </c>
      <c r="L310" s="259"/>
      <c r="M310" s="263"/>
      <c r="N310" s="264"/>
      <c r="O310" s="264"/>
      <c r="P310" s="264"/>
      <c r="Q310" s="264"/>
      <c r="R310" s="264"/>
      <c r="S310" s="264"/>
      <c r="T310" s="265"/>
      <c r="AT310" s="260" t="s">
        <v>148</v>
      </c>
      <c r="AU310" s="260" t="s">
        <v>80</v>
      </c>
      <c r="AV310" s="258" t="s">
        <v>80</v>
      </c>
      <c r="AW310" s="258" t="s">
        <v>32</v>
      </c>
      <c r="AX310" s="258" t="s">
        <v>70</v>
      </c>
      <c r="AY310" s="260" t="s">
        <v>137</v>
      </c>
    </row>
    <row r="311" spans="1:65" s="258" customFormat="1">
      <c r="B311" s="259"/>
      <c r="D311" s="253" t="s">
        <v>148</v>
      </c>
      <c r="E311" s="260" t="s">
        <v>3</v>
      </c>
      <c r="F311" s="261" t="s">
        <v>381</v>
      </c>
      <c r="H311" s="262">
        <v>-13.9</v>
      </c>
      <c r="L311" s="259"/>
      <c r="M311" s="263"/>
      <c r="N311" s="264"/>
      <c r="O311" s="264"/>
      <c r="P311" s="264"/>
      <c r="Q311" s="264"/>
      <c r="R311" s="264"/>
      <c r="S311" s="264"/>
      <c r="T311" s="265"/>
      <c r="AT311" s="260" t="s">
        <v>148</v>
      </c>
      <c r="AU311" s="260" t="s">
        <v>80</v>
      </c>
      <c r="AV311" s="258" t="s">
        <v>80</v>
      </c>
      <c r="AW311" s="258" t="s">
        <v>32</v>
      </c>
      <c r="AX311" s="258" t="s">
        <v>70</v>
      </c>
      <c r="AY311" s="260" t="s">
        <v>137</v>
      </c>
    </row>
    <row r="312" spans="1:65" s="258" customFormat="1">
      <c r="B312" s="259"/>
      <c r="D312" s="253" t="s">
        <v>148</v>
      </c>
      <c r="E312" s="260" t="s">
        <v>3</v>
      </c>
      <c r="F312" s="261" t="s">
        <v>382</v>
      </c>
      <c r="H312" s="262">
        <v>-17.163</v>
      </c>
      <c r="L312" s="259"/>
      <c r="M312" s="263"/>
      <c r="N312" s="264"/>
      <c r="O312" s="264"/>
      <c r="P312" s="264"/>
      <c r="Q312" s="264"/>
      <c r="R312" s="264"/>
      <c r="S312" s="264"/>
      <c r="T312" s="265"/>
      <c r="AT312" s="260" t="s">
        <v>148</v>
      </c>
      <c r="AU312" s="260" t="s">
        <v>80</v>
      </c>
      <c r="AV312" s="258" t="s">
        <v>80</v>
      </c>
      <c r="AW312" s="258" t="s">
        <v>32</v>
      </c>
      <c r="AX312" s="258" t="s">
        <v>70</v>
      </c>
      <c r="AY312" s="260" t="s">
        <v>137</v>
      </c>
    </row>
    <row r="313" spans="1:65" s="258" customFormat="1">
      <c r="B313" s="259"/>
      <c r="D313" s="253" t="s">
        <v>148</v>
      </c>
      <c r="E313" s="260" t="s">
        <v>3</v>
      </c>
      <c r="F313" s="261" t="s">
        <v>383</v>
      </c>
      <c r="H313" s="262">
        <v>23.94</v>
      </c>
      <c r="L313" s="259"/>
      <c r="M313" s="263"/>
      <c r="N313" s="264"/>
      <c r="O313" s="264"/>
      <c r="P313" s="264"/>
      <c r="Q313" s="264"/>
      <c r="R313" s="264"/>
      <c r="S313" s="264"/>
      <c r="T313" s="265"/>
      <c r="AT313" s="260" t="s">
        <v>148</v>
      </c>
      <c r="AU313" s="260" t="s">
        <v>80</v>
      </c>
      <c r="AV313" s="258" t="s">
        <v>80</v>
      </c>
      <c r="AW313" s="258" t="s">
        <v>32</v>
      </c>
      <c r="AX313" s="258" t="s">
        <v>70</v>
      </c>
      <c r="AY313" s="260" t="s">
        <v>137</v>
      </c>
    </row>
    <row r="314" spans="1:65" s="258" customFormat="1">
      <c r="B314" s="259"/>
      <c r="D314" s="253" t="s">
        <v>148</v>
      </c>
      <c r="E314" s="260" t="s">
        <v>3</v>
      </c>
      <c r="F314" s="261" t="s">
        <v>384</v>
      </c>
      <c r="H314" s="262">
        <v>33.825000000000003</v>
      </c>
      <c r="L314" s="259"/>
      <c r="M314" s="263"/>
      <c r="N314" s="264"/>
      <c r="O314" s="264"/>
      <c r="P314" s="264"/>
      <c r="Q314" s="264"/>
      <c r="R314" s="264"/>
      <c r="S314" s="264"/>
      <c r="T314" s="265"/>
      <c r="AT314" s="260" t="s">
        <v>148</v>
      </c>
      <c r="AU314" s="260" t="s">
        <v>80</v>
      </c>
      <c r="AV314" s="258" t="s">
        <v>80</v>
      </c>
      <c r="AW314" s="258" t="s">
        <v>32</v>
      </c>
      <c r="AX314" s="258" t="s">
        <v>70</v>
      </c>
      <c r="AY314" s="260" t="s">
        <v>137</v>
      </c>
    </row>
    <row r="315" spans="1:65" s="258" customFormat="1">
      <c r="B315" s="259"/>
      <c r="D315" s="253" t="s">
        <v>148</v>
      </c>
      <c r="E315" s="260" t="s">
        <v>3</v>
      </c>
      <c r="F315" s="261" t="s">
        <v>385</v>
      </c>
      <c r="H315" s="262">
        <v>22.01</v>
      </c>
      <c r="L315" s="259"/>
      <c r="M315" s="263"/>
      <c r="N315" s="264"/>
      <c r="O315" s="264"/>
      <c r="P315" s="264"/>
      <c r="Q315" s="264"/>
      <c r="R315" s="264"/>
      <c r="S315" s="264"/>
      <c r="T315" s="265"/>
      <c r="AT315" s="260" t="s">
        <v>148</v>
      </c>
      <c r="AU315" s="260" t="s">
        <v>80</v>
      </c>
      <c r="AV315" s="258" t="s">
        <v>80</v>
      </c>
      <c r="AW315" s="258" t="s">
        <v>32</v>
      </c>
      <c r="AX315" s="258" t="s">
        <v>70</v>
      </c>
      <c r="AY315" s="260" t="s">
        <v>137</v>
      </c>
    </row>
    <row r="316" spans="1:65" s="258" customFormat="1">
      <c r="B316" s="259"/>
      <c r="D316" s="253" t="s">
        <v>148</v>
      </c>
      <c r="E316" s="260" t="s">
        <v>3</v>
      </c>
      <c r="F316" s="261" t="s">
        <v>386</v>
      </c>
      <c r="H316" s="262">
        <v>97.052000000000007</v>
      </c>
      <c r="L316" s="259"/>
      <c r="M316" s="263"/>
      <c r="N316" s="264"/>
      <c r="O316" s="264"/>
      <c r="P316" s="264"/>
      <c r="Q316" s="264"/>
      <c r="R316" s="264"/>
      <c r="S316" s="264"/>
      <c r="T316" s="265"/>
      <c r="AT316" s="260" t="s">
        <v>148</v>
      </c>
      <c r="AU316" s="260" t="s">
        <v>80</v>
      </c>
      <c r="AV316" s="258" t="s">
        <v>80</v>
      </c>
      <c r="AW316" s="258" t="s">
        <v>32</v>
      </c>
      <c r="AX316" s="258" t="s">
        <v>70</v>
      </c>
      <c r="AY316" s="260" t="s">
        <v>137</v>
      </c>
    </row>
    <row r="317" spans="1:65" s="258" customFormat="1">
      <c r="B317" s="259"/>
      <c r="D317" s="253" t="s">
        <v>148</v>
      </c>
      <c r="E317" s="260" t="s">
        <v>3</v>
      </c>
      <c r="F317" s="261" t="s">
        <v>387</v>
      </c>
      <c r="H317" s="262">
        <v>-14.494</v>
      </c>
      <c r="L317" s="259"/>
      <c r="M317" s="263"/>
      <c r="N317" s="264"/>
      <c r="O317" s="264"/>
      <c r="P317" s="264"/>
      <c r="Q317" s="264"/>
      <c r="R317" s="264"/>
      <c r="S317" s="264"/>
      <c r="T317" s="265"/>
      <c r="AT317" s="260" t="s">
        <v>148</v>
      </c>
      <c r="AU317" s="260" t="s">
        <v>80</v>
      </c>
      <c r="AV317" s="258" t="s">
        <v>80</v>
      </c>
      <c r="AW317" s="258" t="s">
        <v>32</v>
      </c>
      <c r="AX317" s="258" t="s">
        <v>70</v>
      </c>
      <c r="AY317" s="260" t="s">
        <v>137</v>
      </c>
    </row>
    <row r="318" spans="1:65" s="258" customFormat="1">
      <c r="B318" s="259"/>
      <c r="D318" s="253" t="s">
        <v>148</v>
      </c>
      <c r="E318" s="260" t="s">
        <v>3</v>
      </c>
      <c r="F318" s="261" t="s">
        <v>388</v>
      </c>
      <c r="H318" s="262">
        <v>-10.659000000000001</v>
      </c>
      <c r="L318" s="259"/>
      <c r="M318" s="263"/>
      <c r="N318" s="264"/>
      <c r="O318" s="264"/>
      <c r="P318" s="264"/>
      <c r="Q318" s="264"/>
      <c r="R318" s="264"/>
      <c r="S318" s="264"/>
      <c r="T318" s="265"/>
      <c r="AT318" s="260" t="s">
        <v>148</v>
      </c>
      <c r="AU318" s="260" t="s">
        <v>80</v>
      </c>
      <c r="AV318" s="258" t="s">
        <v>80</v>
      </c>
      <c r="AW318" s="258" t="s">
        <v>32</v>
      </c>
      <c r="AX318" s="258" t="s">
        <v>70</v>
      </c>
      <c r="AY318" s="260" t="s">
        <v>137</v>
      </c>
    </row>
    <row r="319" spans="1:65" s="273" customFormat="1">
      <c r="B319" s="274"/>
      <c r="D319" s="253" t="s">
        <v>148</v>
      </c>
      <c r="E319" s="275" t="s">
        <v>90</v>
      </c>
      <c r="F319" s="276" t="s">
        <v>184</v>
      </c>
      <c r="H319" s="277">
        <v>691.67</v>
      </c>
      <c r="L319" s="274"/>
      <c r="M319" s="278"/>
      <c r="N319" s="279"/>
      <c r="O319" s="279"/>
      <c r="P319" s="279"/>
      <c r="Q319" s="279"/>
      <c r="R319" s="279"/>
      <c r="S319" s="279"/>
      <c r="T319" s="280"/>
      <c r="AT319" s="275" t="s">
        <v>148</v>
      </c>
      <c r="AU319" s="275" t="s">
        <v>80</v>
      </c>
      <c r="AV319" s="273" t="s">
        <v>144</v>
      </c>
      <c r="AW319" s="273" t="s">
        <v>32</v>
      </c>
      <c r="AX319" s="273" t="s">
        <v>78</v>
      </c>
      <c r="AY319" s="275" t="s">
        <v>137</v>
      </c>
    </row>
    <row r="320" spans="1:65" s="171" customFormat="1" ht="16.5" customHeight="1">
      <c r="A320" s="168"/>
      <c r="B320" s="169"/>
      <c r="C320" s="281" t="s">
        <v>389</v>
      </c>
      <c r="D320" s="281" t="s">
        <v>243</v>
      </c>
      <c r="E320" s="282" t="s">
        <v>390</v>
      </c>
      <c r="F320" s="283" t="s">
        <v>391</v>
      </c>
      <c r="G320" s="284" t="s">
        <v>142</v>
      </c>
      <c r="H320" s="285">
        <v>705.50300000000004</v>
      </c>
      <c r="I320" s="78"/>
      <c r="J320" s="286">
        <f>ROUND(I320*H320,2)</f>
        <v>0</v>
      </c>
      <c r="K320" s="283" t="s">
        <v>143</v>
      </c>
      <c r="L320" s="287"/>
      <c r="M320" s="288" t="s">
        <v>3</v>
      </c>
      <c r="N320" s="289" t="s">
        <v>41</v>
      </c>
      <c r="O320" s="248"/>
      <c r="P320" s="249">
        <f>O320*H320</f>
        <v>0</v>
      </c>
      <c r="Q320" s="249">
        <v>5.5999999999999999E-3</v>
      </c>
      <c r="R320" s="249">
        <f>Q320*H320</f>
        <v>3.9508168000000001</v>
      </c>
      <c r="S320" s="249">
        <v>0</v>
      </c>
      <c r="T320" s="250">
        <f>S320*H320</f>
        <v>0</v>
      </c>
      <c r="U320" s="168"/>
      <c r="V320" s="168"/>
      <c r="W320" s="168"/>
      <c r="X320" s="168"/>
      <c r="Y320" s="168"/>
      <c r="Z320" s="168"/>
      <c r="AA320" s="168"/>
      <c r="AB320" s="168"/>
      <c r="AC320" s="168"/>
      <c r="AD320" s="168"/>
      <c r="AE320" s="168"/>
      <c r="AR320" s="251" t="s">
        <v>196</v>
      </c>
      <c r="AT320" s="251" t="s">
        <v>243</v>
      </c>
      <c r="AU320" s="251" t="s">
        <v>80</v>
      </c>
      <c r="AY320" s="160" t="s">
        <v>137</v>
      </c>
      <c r="BE320" s="252">
        <f>IF(N320="základní",J320,0)</f>
        <v>0</v>
      </c>
      <c r="BF320" s="252">
        <f>IF(N320="snížená",J320,0)</f>
        <v>0</v>
      </c>
      <c r="BG320" s="252">
        <f>IF(N320="zákl. přenesená",J320,0)</f>
        <v>0</v>
      </c>
      <c r="BH320" s="252">
        <f>IF(N320="sníž. přenesená",J320,0)</f>
        <v>0</v>
      </c>
      <c r="BI320" s="252">
        <f>IF(N320="nulová",J320,0)</f>
        <v>0</v>
      </c>
      <c r="BJ320" s="160" t="s">
        <v>78</v>
      </c>
      <c r="BK320" s="252">
        <f>ROUND(I320*H320,2)</f>
        <v>0</v>
      </c>
      <c r="BL320" s="160" t="s">
        <v>144</v>
      </c>
      <c r="BM320" s="251" t="s">
        <v>392</v>
      </c>
    </row>
    <row r="321" spans="1:65" s="258" customFormat="1">
      <c r="B321" s="259"/>
      <c r="D321" s="253" t="s">
        <v>148</v>
      </c>
      <c r="E321" s="260" t="s">
        <v>3</v>
      </c>
      <c r="F321" s="261" t="s">
        <v>393</v>
      </c>
      <c r="H321" s="262">
        <v>705.50300000000004</v>
      </c>
      <c r="L321" s="259"/>
      <c r="M321" s="263"/>
      <c r="N321" s="264"/>
      <c r="O321" s="264"/>
      <c r="P321" s="264"/>
      <c r="Q321" s="264"/>
      <c r="R321" s="264"/>
      <c r="S321" s="264"/>
      <c r="T321" s="265"/>
      <c r="AT321" s="260" t="s">
        <v>148</v>
      </c>
      <c r="AU321" s="260" t="s">
        <v>80</v>
      </c>
      <c r="AV321" s="258" t="s">
        <v>80</v>
      </c>
      <c r="AW321" s="258" t="s">
        <v>32</v>
      </c>
      <c r="AX321" s="258" t="s">
        <v>78</v>
      </c>
      <c r="AY321" s="260" t="s">
        <v>137</v>
      </c>
    </row>
    <row r="322" spans="1:65" s="171" customFormat="1" ht="24" customHeight="1">
      <c r="A322" s="168"/>
      <c r="B322" s="169"/>
      <c r="C322" s="240" t="s">
        <v>394</v>
      </c>
      <c r="D322" s="240" t="s">
        <v>139</v>
      </c>
      <c r="E322" s="241" t="s">
        <v>395</v>
      </c>
      <c r="F322" s="242" t="s">
        <v>396</v>
      </c>
      <c r="G322" s="243" t="s">
        <v>302</v>
      </c>
      <c r="H322" s="244">
        <v>255.19900000000001</v>
      </c>
      <c r="I322" s="77"/>
      <c r="J322" s="245">
        <f>ROUND(I322*H322,2)</f>
        <v>0</v>
      </c>
      <c r="K322" s="242" t="s">
        <v>143</v>
      </c>
      <c r="L322" s="169"/>
      <c r="M322" s="246" t="s">
        <v>3</v>
      </c>
      <c r="N322" s="247" t="s">
        <v>41</v>
      </c>
      <c r="O322" s="248"/>
      <c r="P322" s="249">
        <f>O322*H322</f>
        <v>0</v>
      </c>
      <c r="Q322" s="249">
        <v>3.3899999999999998E-3</v>
      </c>
      <c r="R322" s="249">
        <f>Q322*H322</f>
        <v>0.86512460999999996</v>
      </c>
      <c r="S322" s="249">
        <v>0</v>
      </c>
      <c r="T322" s="250">
        <f>S322*H322</f>
        <v>0</v>
      </c>
      <c r="U322" s="168"/>
      <c r="V322" s="168"/>
      <c r="W322" s="168"/>
      <c r="X322" s="168"/>
      <c r="Y322" s="168"/>
      <c r="Z322" s="168"/>
      <c r="AA322" s="168"/>
      <c r="AB322" s="168"/>
      <c r="AC322" s="168"/>
      <c r="AD322" s="168"/>
      <c r="AE322" s="168"/>
      <c r="AR322" s="251" t="s">
        <v>144</v>
      </c>
      <c r="AT322" s="251" t="s">
        <v>139</v>
      </c>
      <c r="AU322" s="251" t="s">
        <v>80</v>
      </c>
      <c r="AY322" s="160" t="s">
        <v>137</v>
      </c>
      <c r="BE322" s="252">
        <f>IF(N322="základní",J322,0)</f>
        <v>0</v>
      </c>
      <c r="BF322" s="252">
        <f>IF(N322="snížená",J322,0)</f>
        <v>0</v>
      </c>
      <c r="BG322" s="252">
        <f>IF(N322="zákl. přenesená",J322,0)</f>
        <v>0</v>
      </c>
      <c r="BH322" s="252">
        <f>IF(N322="sníž. přenesená",J322,0)</f>
        <v>0</v>
      </c>
      <c r="BI322" s="252">
        <f>IF(N322="nulová",J322,0)</f>
        <v>0</v>
      </c>
      <c r="BJ322" s="160" t="s">
        <v>78</v>
      </c>
      <c r="BK322" s="252">
        <f>ROUND(I322*H322,2)</f>
        <v>0</v>
      </c>
      <c r="BL322" s="160" t="s">
        <v>144</v>
      </c>
      <c r="BM322" s="251" t="s">
        <v>397</v>
      </c>
    </row>
    <row r="323" spans="1:65" s="171" customFormat="1" ht="134.4">
      <c r="A323" s="168"/>
      <c r="B323" s="169"/>
      <c r="C323" s="168"/>
      <c r="D323" s="253" t="s">
        <v>146</v>
      </c>
      <c r="E323" s="168"/>
      <c r="F323" s="254" t="s">
        <v>398</v>
      </c>
      <c r="G323" s="168"/>
      <c r="H323" s="168"/>
      <c r="I323" s="168"/>
      <c r="J323" s="168"/>
      <c r="K323" s="168"/>
      <c r="L323" s="169"/>
      <c r="M323" s="255"/>
      <c r="N323" s="256"/>
      <c r="O323" s="248"/>
      <c r="P323" s="248"/>
      <c r="Q323" s="248"/>
      <c r="R323" s="248"/>
      <c r="S323" s="248"/>
      <c r="T323" s="257"/>
      <c r="U323" s="168"/>
      <c r="V323" s="168"/>
      <c r="W323" s="168"/>
      <c r="X323" s="168"/>
      <c r="Y323" s="168"/>
      <c r="Z323" s="168"/>
      <c r="AA323" s="168"/>
      <c r="AB323" s="168"/>
      <c r="AC323" s="168"/>
      <c r="AD323" s="168"/>
      <c r="AE323" s="168"/>
      <c r="AT323" s="160" t="s">
        <v>146</v>
      </c>
      <c r="AU323" s="160" t="s">
        <v>80</v>
      </c>
    </row>
    <row r="324" spans="1:65" s="266" customFormat="1">
      <c r="B324" s="267"/>
      <c r="D324" s="253" t="s">
        <v>148</v>
      </c>
      <c r="E324" s="268" t="s">
        <v>3</v>
      </c>
      <c r="F324" s="269" t="s">
        <v>374</v>
      </c>
      <c r="H324" s="268" t="s">
        <v>3</v>
      </c>
      <c r="L324" s="267"/>
      <c r="M324" s="270"/>
      <c r="N324" s="271"/>
      <c r="O324" s="271"/>
      <c r="P324" s="271"/>
      <c r="Q324" s="271"/>
      <c r="R324" s="271"/>
      <c r="S324" s="271"/>
      <c r="T324" s="272"/>
      <c r="AT324" s="268" t="s">
        <v>148</v>
      </c>
      <c r="AU324" s="268" t="s">
        <v>80</v>
      </c>
      <c r="AV324" s="266" t="s">
        <v>78</v>
      </c>
      <c r="AW324" s="266" t="s">
        <v>32</v>
      </c>
      <c r="AX324" s="266" t="s">
        <v>70</v>
      </c>
      <c r="AY324" s="268" t="s">
        <v>137</v>
      </c>
    </row>
    <row r="325" spans="1:65" s="258" customFormat="1">
      <c r="B325" s="259"/>
      <c r="D325" s="253" t="s">
        <v>148</v>
      </c>
      <c r="E325" s="260" t="s">
        <v>3</v>
      </c>
      <c r="F325" s="261" t="s">
        <v>399</v>
      </c>
      <c r="H325" s="262">
        <v>71.400000000000006</v>
      </c>
      <c r="L325" s="259"/>
      <c r="M325" s="263"/>
      <c r="N325" s="264"/>
      <c r="O325" s="264"/>
      <c r="P325" s="264"/>
      <c r="Q325" s="264"/>
      <c r="R325" s="264"/>
      <c r="S325" s="264"/>
      <c r="T325" s="265"/>
      <c r="AT325" s="260" t="s">
        <v>148</v>
      </c>
      <c r="AU325" s="260" t="s">
        <v>80</v>
      </c>
      <c r="AV325" s="258" t="s">
        <v>80</v>
      </c>
      <c r="AW325" s="258" t="s">
        <v>32</v>
      </c>
      <c r="AX325" s="258" t="s">
        <v>70</v>
      </c>
      <c r="AY325" s="260" t="s">
        <v>137</v>
      </c>
    </row>
    <row r="326" spans="1:65" s="258" customFormat="1">
      <c r="B326" s="259"/>
      <c r="D326" s="253" t="s">
        <v>148</v>
      </c>
      <c r="E326" s="260" t="s">
        <v>3</v>
      </c>
      <c r="F326" s="261" t="s">
        <v>400</v>
      </c>
      <c r="H326" s="262">
        <v>35.1</v>
      </c>
      <c r="L326" s="259"/>
      <c r="M326" s="263"/>
      <c r="N326" s="264"/>
      <c r="O326" s="264"/>
      <c r="P326" s="264"/>
      <c r="Q326" s="264"/>
      <c r="R326" s="264"/>
      <c r="S326" s="264"/>
      <c r="T326" s="265"/>
      <c r="AT326" s="260" t="s">
        <v>148</v>
      </c>
      <c r="AU326" s="260" t="s">
        <v>80</v>
      </c>
      <c r="AV326" s="258" t="s">
        <v>80</v>
      </c>
      <c r="AW326" s="258" t="s">
        <v>32</v>
      </c>
      <c r="AX326" s="258" t="s">
        <v>70</v>
      </c>
      <c r="AY326" s="260" t="s">
        <v>137</v>
      </c>
    </row>
    <row r="327" spans="1:65" s="258" customFormat="1">
      <c r="B327" s="259"/>
      <c r="D327" s="253" t="s">
        <v>148</v>
      </c>
      <c r="E327" s="260" t="s">
        <v>3</v>
      </c>
      <c r="F327" s="261" t="s">
        <v>401</v>
      </c>
      <c r="H327" s="262">
        <v>44.6</v>
      </c>
      <c r="L327" s="259"/>
      <c r="M327" s="263"/>
      <c r="N327" s="264"/>
      <c r="O327" s="264"/>
      <c r="P327" s="264"/>
      <c r="Q327" s="264"/>
      <c r="R327" s="264"/>
      <c r="S327" s="264"/>
      <c r="T327" s="265"/>
      <c r="AT327" s="260" t="s">
        <v>148</v>
      </c>
      <c r="AU327" s="260" t="s">
        <v>80</v>
      </c>
      <c r="AV327" s="258" t="s">
        <v>80</v>
      </c>
      <c r="AW327" s="258" t="s">
        <v>32</v>
      </c>
      <c r="AX327" s="258" t="s">
        <v>70</v>
      </c>
      <c r="AY327" s="260" t="s">
        <v>137</v>
      </c>
    </row>
    <row r="328" spans="1:65" s="258" customFormat="1" ht="20.399999999999999">
      <c r="B328" s="259"/>
      <c r="D328" s="253" t="s">
        <v>148</v>
      </c>
      <c r="E328" s="260" t="s">
        <v>3</v>
      </c>
      <c r="F328" s="261" t="s">
        <v>402</v>
      </c>
      <c r="H328" s="262">
        <v>64.06</v>
      </c>
      <c r="L328" s="259"/>
      <c r="M328" s="263"/>
      <c r="N328" s="264"/>
      <c r="O328" s="264"/>
      <c r="P328" s="264"/>
      <c r="Q328" s="264"/>
      <c r="R328" s="264"/>
      <c r="S328" s="264"/>
      <c r="T328" s="265"/>
      <c r="AT328" s="260" t="s">
        <v>148</v>
      </c>
      <c r="AU328" s="260" t="s">
        <v>80</v>
      </c>
      <c r="AV328" s="258" t="s">
        <v>80</v>
      </c>
      <c r="AW328" s="258" t="s">
        <v>32</v>
      </c>
      <c r="AX328" s="258" t="s">
        <v>70</v>
      </c>
      <c r="AY328" s="260" t="s">
        <v>137</v>
      </c>
    </row>
    <row r="329" spans="1:65" s="258" customFormat="1" ht="20.399999999999999">
      <c r="B329" s="259"/>
      <c r="D329" s="253" t="s">
        <v>148</v>
      </c>
      <c r="E329" s="260" t="s">
        <v>3</v>
      </c>
      <c r="F329" s="261" t="s">
        <v>403</v>
      </c>
      <c r="H329" s="262">
        <v>9.6920000000000002</v>
      </c>
      <c r="L329" s="259"/>
      <c r="M329" s="263"/>
      <c r="N329" s="264"/>
      <c r="O329" s="264"/>
      <c r="P329" s="264"/>
      <c r="Q329" s="264"/>
      <c r="R329" s="264"/>
      <c r="S329" s="264"/>
      <c r="T329" s="265"/>
      <c r="AT329" s="260" t="s">
        <v>148</v>
      </c>
      <c r="AU329" s="260" t="s">
        <v>80</v>
      </c>
      <c r="AV329" s="258" t="s">
        <v>80</v>
      </c>
      <c r="AW329" s="258" t="s">
        <v>32</v>
      </c>
      <c r="AX329" s="258" t="s">
        <v>70</v>
      </c>
      <c r="AY329" s="260" t="s">
        <v>137</v>
      </c>
    </row>
    <row r="330" spans="1:65" s="258" customFormat="1">
      <c r="B330" s="259"/>
      <c r="D330" s="253" t="s">
        <v>148</v>
      </c>
      <c r="E330" s="260" t="s">
        <v>3</v>
      </c>
      <c r="F330" s="261" t="s">
        <v>404</v>
      </c>
      <c r="H330" s="262">
        <v>13.946999999999999</v>
      </c>
      <c r="L330" s="259"/>
      <c r="M330" s="263"/>
      <c r="N330" s="264"/>
      <c r="O330" s="264"/>
      <c r="P330" s="264"/>
      <c r="Q330" s="264"/>
      <c r="R330" s="264"/>
      <c r="S330" s="264"/>
      <c r="T330" s="265"/>
      <c r="AT330" s="260" t="s">
        <v>148</v>
      </c>
      <c r="AU330" s="260" t="s">
        <v>80</v>
      </c>
      <c r="AV330" s="258" t="s">
        <v>80</v>
      </c>
      <c r="AW330" s="258" t="s">
        <v>32</v>
      </c>
      <c r="AX330" s="258" t="s">
        <v>70</v>
      </c>
      <c r="AY330" s="260" t="s">
        <v>137</v>
      </c>
    </row>
    <row r="331" spans="1:65" s="266" customFormat="1">
      <c r="B331" s="267"/>
      <c r="D331" s="253" t="s">
        <v>148</v>
      </c>
      <c r="E331" s="268" t="s">
        <v>3</v>
      </c>
      <c r="F331" s="269" t="s">
        <v>343</v>
      </c>
      <c r="H331" s="268" t="s">
        <v>3</v>
      </c>
      <c r="L331" s="267"/>
      <c r="M331" s="270"/>
      <c r="N331" s="271"/>
      <c r="O331" s="271"/>
      <c r="P331" s="271"/>
      <c r="Q331" s="271"/>
      <c r="R331" s="271"/>
      <c r="S331" s="271"/>
      <c r="T331" s="272"/>
      <c r="AT331" s="268" t="s">
        <v>148</v>
      </c>
      <c r="AU331" s="268" t="s">
        <v>80</v>
      </c>
      <c r="AV331" s="266" t="s">
        <v>78</v>
      </c>
      <c r="AW331" s="266" t="s">
        <v>32</v>
      </c>
      <c r="AX331" s="266" t="s">
        <v>70</v>
      </c>
      <c r="AY331" s="268" t="s">
        <v>137</v>
      </c>
    </row>
    <row r="332" spans="1:65" s="258" customFormat="1">
      <c r="B332" s="259"/>
      <c r="D332" s="253" t="s">
        <v>148</v>
      </c>
      <c r="E332" s="260" t="s">
        <v>3</v>
      </c>
      <c r="F332" s="261" t="s">
        <v>405</v>
      </c>
      <c r="H332" s="262">
        <v>16.399999999999999</v>
      </c>
      <c r="L332" s="259"/>
      <c r="M332" s="263"/>
      <c r="N332" s="264"/>
      <c r="O332" s="264"/>
      <c r="P332" s="264"/>
      <c r="Q332" s="264"/>
      <c r="R332" s="264"/>
      <c r="S332" s="264"/>
      <c r="T332" s="265"/>
      <c r="AT332" s="260" t="s">
        <v>148</v>
      </c>
      <c r="AU332" s="260" t="s">
        <v>80</v>
      </c>
      <c r="AV332" s="258" t="s">
        <v>80</v>
      </c>
      <c r="AW332" s="258" t="s">
        <v>32</v>
      </c>
      <c r="AX332" s="258" t="s">
        <v>70</v>
      </c>
      <c r="AY332" s="260" t="s">
        <v>137</v>
      </c>
    </row>
    <row r="333" spans="1:65" s="273" customFormat="1">
      <c r="B333" s="274"/>
      <c r="D333" s="253" t="s">
        <v>148</v>
      </c>
      <c r="E333" s="275" t="s">
        <v>92</v>
      </c>
      <c r="F333" s="276" t="s">
        <v>184</v>
      </c>
      <c r="H333" s="277">
        <v>255.19900000000001</v>
      </c>
      <c r="L333" s="274"/>
      <c r="M333" s="278"/>
      <c r="N333" s="279"/>
      <c r="O333" s="279"/>
      <c r="P333" s="279"/>
      <c r="Q333" s="279"/>
      <c r="R333" s="279"/>
      <c r="S333" s="279"/>
      <c r="T333" s="280"/>
      <c r="AT333" s="275" t="s">
        <v>148</v>
      </c>
      <c r="AU333" s="275" t="s">
        <v>80</v>
      </c>
      <c r="AV333" s="273" t="s">
        <v>144</v>
      </c>
      <c r="AW333" s="273" t="s">
        <v>32</v>
      </c>
      <c r="AX333" s="273" t="s">
        <v>78</v>
      </c>
      <c r="AY333" s="275" t="s">
        <v>137</v>
      </c>
    </row>
    <row r="334" spans="1:65" s="171" customFormat="1" ht="16.5" customHeight="1">
      <c r="A334" s="168"/>
      <c r="B334" s="169"/>
      <c r="C334" s="281" t="s">
        <v>406</v>
      </c>
      <c r="D334" s="281" t="s">
        <v>243</v>
      </c>
      <c r="E334" s="282" t="s">
        <v>407</v>
      </c>
      <c r="F334" s="283" t="s">
        <v>408</v>
      </c>
      <c r="G334" s="284" t="s">
        <v>142</v>
      </c>
      <c r="H334" s="285">
        <v>112.288</v>
      </c>
      <c r="I334" s="78"/>
      <c r="J334" s="286">
        <f>ROUND(I334*H334,2)</f>
        <v>0</v>
      </c>
      <c r="K334" s="283" t="s">
        <v>143</v>
      </c>
      <c r="L334" s="287"/>
      <c r="M334" s="288" t="s">
        <v>3</v>
      </c>
      <c r="N334" s="289" t="s">
        <v>41</v>
      </c>
      <c r="O334" s="248"/>
      <c r="P334" s="249">
        <f>O334*H334</f>
        <v>0</v>
      </c>
      <c r="Q334" s="249">
        <v>1.4E-3</v>
      </c>
      <c r="R334" s="249">
        <f>Q334*H334</f>
        <v>0.15720319999999999</v>
      </c>
      <c r="S334" s="249">
        <v>0</v>
      </c>
      <c r="T334" s="250">
        <f>S334*H334</f>
        <v>0</v>
      </c>
      <c r="U334" s="168"/>
      <c r="V334" s="168"/>
      <c r="W334" s="168"/>
      <c r="X334" s="168"/>
      <c r="Y334" s="168"/>
      <c r="Z334" s="168"/>
      <c r="AA334" s="168"/>
      <c r="AB334" s="168"/>
      <c r="AC334" s="168"/>
      <c r="AD334" s="168"/>
      <c r="AE334" s="168"/>
      <c r="AR334" s="251" t="s">
        <v>196</v>
      </c>
      <c r="AT334" s="251" t="s">
        <v>243</v>
      </c>
      <c r="AU334" s="251" t="s">
        <v>80</v>
      </c>
      <c r="AY334" s="160" t="s">
        <v>137</v>
      </c>
      <c r="BE334" s="252">
        <f>IF(N334="základní",J334,0)</f>
        <v>0</v>
      </c>
      <c r="BF334" s="252">
        <f>IF(N334="snížená",J334,0)</f>
        <v>0</v>
      </c>
      <c r="BG334" s="252">
        <f>IF(N334="zákl. přenesená",J334,0)</f>
        <v>0</v>
      </c>
      <c r="BH334" s="252">
        <f>IF(N334="sníž. přenesená",J334,0)</f>
        <v>0</v>
      </c>
      <c r="BI334" s="252">
        <f>IF(N334="nulová",J334,0)</f>
        <v>0</v>
      </c>
      <c r="BJ334" s="160" t="s">
        <v>78</v>
      </c>
      <c r="BK334" s="252">
        <f>ROUND(I334*H334,2)</f>
        <v>0</v>
      </c>
      <c r="BL334" s="160" t="s">
        <v>144</v>
      </c>
      <c r="BM334" s="251" t="s">
        <v>409</v>
      </c>
    </row>
    <row r="335" spans="1:65" s="258" customFormat="1">
      <c r="B335" s="259"/>
      <c r="D335" s="253" t="s">
        <v>148</v>
      </c>
      <c r="E335" s="260" t="s">
        <v>3</v>
      </c>
      <c r="F335" s="261" t="s">
        <v>410</v>
      </c>
      <c r="H335" s="262">
        <v>112.288</v>
      </c>
      <c r="L335" s="259"/>
      <c r="M335" s="263"/>
      <c r="N335" s="264"/>
      <c r="O335" s="264"/>
      <c r="P335" s="264"/>
      <c r="Q335" s="264"/>
      <c r="R335" s="264"/>
      <c r="S335" s="264"/>
      <c r="T335" s="265"/>
      <c r="AT335" s="260" t="s">
        <v>148</v>
      </c>
      <c r="AU335" s="260" t="s">
        <v>80</v>
      </c>
      <c r="AV335" s="258" t="s">
        <v>80</v>
      </c>
      <c r="AW335" s="258" t="s">
        <v>32</v>
      </c>
      <c r="AX335" s="258" t="s">
        <v>78</v>
      </c>
      <c r="AY335" s="260" t="s">
        <v>137</v>
      </c>
    </row>
    <row r="336" spans="1:65" s="171" customFormat="1" ht="24" customHeight="1">
      <c r="A336" s="168"/>
      <c r="B336" s="169"/>
      <c r="C336" s="240" t="s">
        <v>411</v>
      </c>
      <c r="D336" s="240" t="s">
        <v>139</v>
      </c>
      <c r="E336" s="241" t="s">
        <v>412</v>
      </c>
      <c r="F336" s="242" t="s">
        <v>413</v>
      </c>
      <c r="G336" s="243" t="s">
        <v>142</v>
      </c>
      <c r="H336" s="244">
        <v>2517.9319999999998</v>
      </c>
      <c r="I336" s="77"/>
      <c r="J336" s="245">
        <f>ROUND(I336*H336,2)</f>
        <v>0</v>
      </c>
      <c r="K336" s="242" t="s">
        <v>143</v>
      </c>
      <c r="L336" s="169"/>
      <c r="M336" s="246" t="s">
        <v>3</v>
      </c>
      <c r="N336" s="247" t="s">
        <v>41</v>
      </c>
      <c r="O336" s="248"/>
      <c r="P336" s="249">
        <f>O336*H336</f>
        <v>0</v>
      </c>
      <c r="Q336" s="249">
        <v>1.162E-2</v>
      </c>
      <c r="R336" s="249">
        <f>Q336*H336</f>
        <v>29.258369839999997</v>
      </c>
      <c r="S336" s="249">
        <v>0</v>
      </c>
      <c r="T336" s="250">
        <f>S336*H336</f>
        <v>0</v>
      </c>
      <c r="U336" s="168"/>
      <c r="V336" s="168"/>
      <c r="W336" s="168"/>
      <c r="X336" s="168"/>
      <c r="Y336" s="168"/>
      <c r="Z336" s="168"/>
      <c r="AA336" s="168"/>
      <c r="AB336" s="168"/>
      <c r="AC336" s="168"/>
      <c r="AD336" s="168"/>
      <c r="AE336" s="168"/>
      <c r="AR336" s="251" t="s">
        <v>144</v>
      </c>
      <c r="AT336" s="251" t="s">
        <v>139</v>
      </c>
      <c r="AU336" s="251" t="s">
        <v>80</v>
      </c>
      <c r="AY336" s="160" t="s">
        <v>137</v>
      </c>
      <c r="BE336" s="252">
        <f>IF(N336="základní",J336,0)</f>
        <v>0</v>
      </c>
      <c r="BF336" s="252">
        <f>IF(N336="snížená",J336,0)</f>
        <v>0</v>
      </c>
      <c r="BG336" s="252">
        <f>IF(N336="zákl. přenesená",J336,0)</f>
        <v>0</v>
      </c>
      <c r="BH336" s="252">
        <f>IF(N336="sníž. přenesená",J336,0)</f>
        <v>0</v>
      </c>
      <c r="BI336" s="252">
        <f>IF(N336="nulová",J336,0)</f>
        <v>0</v>
      </c>
      <c r="BJ336" s="160" t="s">
        <v>78</v>
      </c>
      <c r="BK336" s="252">
        <f>ROUND(I336*H336,2)</f>
        <v>0</v>
      </c>
      <c r="BL336" s="160" t="s">
        <v>144</v>
      </c>
      <c r="BM336" s="251" t="s">
        <v>414</v>
      </c>
    </row>
    <row r="337" spans="1:51" s="171" customFormat="1" ht="192">
      <c r="A337" s="168"/>
      <c r="B337" s="169"/>
      <c r="C337" s="168"/>
      <c r="D337" s="253" t="s">
        <v>146</v>
      </c>
      <c r="E337" s="168"/>
      <c r="F337" s="254" t="s">
        <v>373</v>
      </c>
      <c r="G337" s="168"/>
      <c r="H337" s="168"/>
      <c r="I337" s="168"/>
      <c r="J337" s="168"/>
      <c r="K337" s="168"/>
      <c r="L337" s="169"/>
      <c r="M337" s="255"/>
      <c r="N337" s="256"/>
      <c r="O337" s="248"/>
      <c r="P337" s="248"/>
      <c r="Q337" s="248"/>
      <c r="R337" s="248"/>
      <c r="S337" s="248"/>
      <c r="T337" s="257"/>
      <c r="U337" s="168"/>
      <c r="V337" s="168"/>
      <c r="W337" s="168"/>
      <c r="X337" s="168"/>
      <c r="Y337" s="168"/>
      <c r="Z337" s="168"/>
      <c r="AA337" s="168"/>
      <c r="AB337" s="168"/>
      <c r="AC337" s="168"/>
      <c r="AD337" s="168"/>
      <c r="AE337" s="168"/>
      <c r="AT337" s="160" t="s">
        <v>146</v>
      </c>
      <c r="AU337" s="160" t="s">
        <v>80</v>
      </c>
    </row>
    <row r="338" spans="1:51" s="258" customFormat="1">
      <c r="B338" s="259"/>
      <c r="D338" s="253" t="s">
        <v>148</v>
      </c>
      <c r="E338" s="260" t="s">
        <v>3</v>
      </c>
      <c r="F338" s="261" t="s">
        <v>415</v>
      </c>
      <c r="H338" s="262">
        <v>71.641000000000005</v>
      </c>
      <c r="L338" s="259"/>
      <c r="M338" s="263"/>
      <c r="N338" s="264"/>
      <c r="O338" s="264"/>
      <c r="P338" s="264"/>
      <c r="Q338" s="264"/>
      <c r="R338" s="264"/>
      <c r="S338" s="264"/>
      <c r="T338" s="265"/>
      <c r="AT338" s="260" t="s">
        <v>148</v>
      </c>
      <c r="AU338" s="260" t="s">
        <v>80</v>
      </c>
      <c r="AV338" s="258" t="s">
        <v>80</v>
      </c>
      <c r="AW338" s="258" t="s">
        <v>32</v>
      </c>
      <c r="AX338" s="258" t="s">
        <v>70</v>
      </c>
      <c r="AY338" s="260" t="s">
        <v>137</v>
      </c>
    </row>
    <row r="339" spans="1:51" s="258" customFormat="1">
      <c r="B339" s="259"/>
      <c r="D339" s="253" t="s">
        <v>148</v>
      </c>
      <c r="E339" s="260" t="s">
        <v>3</v>
      </c>
      <c r="F339" s="261" t="s">
        <v>416</v>
      </c>
      <c r="H339" s="262">
        <v>-16.559999999999999</v>
      </c>
      <c r="L339" s="259"/>
      <c r="M339" s="263"/>
      <c r="N339" s="264"/>
      <c r="O339" s="264"/>
      <c r="P339" s="264"/>
      <c r="Q339" s="264"/>
      <c r="R339" s="264"/>
      <c r="S339" s="264"/>
      <c r="T339" s="265"/>
      <c r="AT339" s="260" t="s">
        <v>148</v>
      </c>
      <c r="AU339" s="260" t="s">
        <v>80</v>
      </c>
      <c r="AV339" s="258" t="s">
        <v>80</v>
      </c>
      <c r="AW339" s="258" t="s">
        <v>32</v>
      </c>
      <c r="AX339" s="258" t="s">
        <v>70</v>
      </c>
      <c r="AY339" s="260" t="s">
        <v>137</v>
      </c>
    </row>
    <row r="340" spans="1:51" s="258" customFormat="1">
      <c r="B340" s="259"/>
      <c r="D340" s="253" t="s">
        <v>148</v>
      </c>
      <c r="E340" s="260" t="s">
        <v>3</v>
      </c>
      <c r="F340" s="261" t="s">
        <v>417</v>
      </c>
      <c r="H340" s="262">
        <v>101.1</v>
      </c>
      <c r="L340" s="259"/>
      <c r="M340" s="263"/>
      <c r="N340" s="264"/>
      <c r="O340" s="264"/>
      <c r="P340" s="264"/>
      <c r="Q340" s="264"/>
      <c r="R340" s="264"/>
      <c r="S340" s="264"/>
      <c r="T340" s="265"/>
      <c r="AT340" s="260" t="s">
        <v>148</v>
      </c>
      <c r="AU340" s="260" t="s">
        <v>80</v>
      </c>
      <c r="AV340" s="258" t="s">
        <v>80</v>
      </c>
      <c r="AW340" s="258" t="s">
        <v>32</v>
      </c>
      <c r="AX340" s="258" t="s">
        <v>70</v>
      </c>
      <c r="AY340" s="260" t="s">
        <v>137</v>
      </c>
    </row>
    <row r="341" spans="1:51" s="258" customFormat="1">
      <c r="B341" s="259"/>
      <c r="D341" s="253" t="s">
        <v>148</v>
      </c>
      <c r="E341" s="260" t="s">
        <v>3</v>
      </c>
      <c r="F341" s="261" t="s">
        <v>418</v>
      </c>
      <c r="H341" s="262">
        <v>-22.864999999999998</v>
      </c>
      <c r="L341" s="259"/>
      <c r="M341" s="263"/>
      <c r="N341" s="264"/>
      <c r="O341" s="264"/>
      <c r="P341" s="264"/>
      <c r="Q341" s="264"/>
      <c r="R341" s="264"/>
      <c r="S341" s="264"/>
      <c r="T341" s="265"/>
      <c r="AT341" s="260" t="s">
        <v>148</v>
      </c>
      <c r="AU341" s="260" t="s">
        <v>80</v>
      </c>
      <c r="AV341" s="258" t="s">
        <v>80</v>
      </c>
      <c r="AW341" s="258" t="s">
        <v>32</v>
      </c>
      <c r="AX341" s="258" t="s">
        <v>70</v>
      </c>
      <c r="AY341" s="260" t="s">
        <v>137</v>
      </c>
    </row>
    <row r="342" spans="1:51" s="258" customFormat="1">
      <c r="B342" s="259"/>
      <c r="D342" s="253" t="s">
        <v>148</v>
      </c>
      <c r="E342" s="260" t="s">
        <v>3</v>
      </c>
      <c r="F342" s="261" t="s">
        <v>419</v>
      </c>
      <c r="H342" s="262">
        <v>79.331000000000003</v>
      </c>
      <c r="L342" s="259"/>
      <c r="M342" s="263"/>
      <c r="N342" s="264"/>
      <c r="O342" s="264"/>
      <c r="P342" s="264"/>
      <c r="Q342" s="264"/>
      <c r="R342" s="264"/>
      <c r="S342" s="264"/>
      <c r="T342" s="265"/>
      <c r="AT342" s="260" t="s">
        <v>148</v>
      </c>
      <c r="AU342" s="260" t="s">
        <v>80</v>
      </c>
      <c r="AV342" s="258" t="s">
        <v>80</v>
      </c>
      <c r="AW342" s="258" t="s">
        <v>32</v>
      </c>
      <c r="AX342" s="258" t="s">
        <v>70</v>
      </c>
      <c r="AY342" s="260" t="s">
        <v>137</v>
      </c>
    </row>
    <row r="343" spans="1:51" s="258" customFormat="1">
      <c r="B343" s="259"/>
      <c r="D343" s="253" t="s">
        <v>148</v>
      </c>
      <c r="E343" s="260" t="s">
        <v>3</v>
      </c>
      <c r="F343" s="261" t="s">
        <v>416</v>
      </c>
      <c r="H343" s="262">
        <v>-16.559999999999999</v>
      </c>
      <c r="L343" s="259"/>
      <c r="M343" s="263"/>
      <c r="N343" s="264"/>
      <c r="O343" s="264"/>
      <c r="P343" s="264"/>
      <c r="Q343" s="264"/>
      <c r="R343" s="264"/>
      <c r="S343" s="264"/>
      <c r="T343" s="265"/>
      <c r="AT343" s="260" t="s">
        <v>148</v>
      </c>
      <c r="AU343" s="260" t="s">
        <v>80</v>
      </c>
      <c r="AV343" s="258" t="s">
        <v>80</v>
      </c>
      <c r="AW343" s="258" t="s">
        <v>32</v>
      </c>
      <c r="AX343" s="258" t="s">
        <v>70</v>
      </c>
      <c r="AY343" s="260" t="s">
        <v>137</v>
      </c>
    </row>
    <row r="344" spans="1:51" s="258" customFormat="1">
      <c r="B344" s="259"/>
      <c r="D344" s="253" t="s">
        <v>148</v>
      </c>
      <c r="E344" s="260" t="s">
        <v>3</v>
      </c>
      <c r="F344" s="261" t="s">
        <v>420</v>
      </c>
      <c r="H344" s="262">
        <v>350.02100000000002</v>
      </c>
      <c r="L344" s="259"/>
      <c r="M344" s="263"/>
      <c r="N344" s="264"/>
      <c r="O344" s="264"/>
      <c r="P344" s="264"/>
      <c r="Q344" s="264"/>
      <c r="R344" s="264"/>
      <c r="S344" s="264"/>
      <c r="T344" s="265"/>
      <c r="AT344" s="260" t="s">
        <v>148</v>
      </c>
      <c r="AU344" s="260" t="s">
        <v>80</v>
      </c>
      <c r="AV344" s="258" t="s">
        <v>80</v>
      </c>
      <c r="AW344" s="258" t="s">
        <v>32</v>
      </c>
      <c r="AX344" s="258" t="s">
        <v>70</v>
      </c>
      <c r="AY344" s="260" t="s">
        <v>137</v>
      </c>
    </row>
    <row r="345" spans="1:51" s="258" customFormat="1">
      <c r="B345" s="259"/>
      <c r="D345" s="253" t="s">
        <v>148</v>
      </c>
      <c r="E345" s="260" t="s">
        <v>3</v>
      </c>
      <c r="F345" s="261" t="s">
        <v>421</v>
      </c>
      <c r="H345" s="262">
        <v>-98.76</v>
      </c>
      <c r="L345" s="259"/>
      <c r="M345" s="263"/>
      <c r="N345" s="264"/>
      <c r="O345" s="264"/>
      <c r="P345" s="264"/>
      <c r="Q345" s="264"/>
      <c r="R345" s="264"/>
      <c r="S345" s="264"/>
      <c r="T345" s="265"/>
      <c r="AT345" s="260" t="s">
        <v>148</v>
      </c>
      <c r="AU345" s="260" t="s">
        <v>80</v>
      </c>
      <c r="AV345" s="258" t="s">
        <v>80</v>
      </c>
      <c r="AW345" s="258" t="s">
        <v>32</v>
      </c>
      <c r="AX345" s="258" t="s">
        <v>70</v>
      </c>
      <c r="AY345" s="260" t="s">
        <v>137</v>
      </c>
    </row>
    <row r="346" spans="1:51" s="258" customFormat="1">
      <c r="B346" s="259"/>
      <c r="D346" s="253" t="s">
        <v>148</v>
      </c>
      <c r="E346" s="260" t="s">
        <v>3</v>
      </c>
      <c r="F346" s="261" t="s">
        <v>422</v>
      </c>
      <c r="H346" s="262">
        <v>115.419</v>
      </c>
      <c r="L346" s="259"/>
      <c r="M346" s="263"/>
      <c r="N346" s="264"/>
      <c r="O346" s="264"/>
      <c r="P346" s="264"/>
      <c r="Q346" s="264"/>
      <c r="R346" s="264"/>
      <c r="S346" s="264"/>
      <c r="T346" s="265"/>
      <c r="AT346" s="260" t="s">
        <v>148</v>
      </c>
      <c r="AU346" s="260" t="s">
        <v>80</v>
      </c>
      <c r="AV346" s="258" t="s">
        <v>80</v>
      </c>
      <c r="AW346" s="258" t="s">
        <v>32</v>
      </c>
      <c r="AX346" s="258" t="s">
        <v>70</v>
      </c>
      <c r="AY346" s="260" t="s">
        <v>137</v>
      </c>
    </row>
    <row r="347" spans="1:51" s="258" customFormat="1">
      <c r="B347" s="259"/>
      <c r="D347" s="253" t="s">
        <v>148</v>
      </c>
      <c r="E347" s="260" t="s">
        <v>3</v>
      </c>
      <c r="F347" s="261" t="s">
        <v>416</v>
      </c>
      <c r="H347" s="262">
        <v>-16.559999999999999</v>
      </c>
      <c r="L347" s="259"/>
      <c r="M347" s="263"/>
      <c r="N347" s="264"/>
      <c r="O347" s="264"/>
      <c r="P347" s="264"/>
      <c r="Q347" s="264"/>
      <c r="R347" s="264"/>
      <c r="S347" s="264"/>
      <c r="T347" s="265"/>
      <c r="AT347" s="260" t="s">
        <v>148</v>
      </c>
      <c r="AU347" s="260" t="s">
        <v>80</v>
      </c>
      <c r="AV347" s="258" t="s">
        <v>80</v>
      </c>
      <c r="AW347" s="258" t="s">
        <v>32</v>
      </c>
      <c r="AX347" s="258" t="s">
        <v>70</v>
      </c>
      <c r="AY347" s="260" t="s">
        <v>137</v>
      </c>
    </row>
    <row r="348" spans="1:51" s="258" customFormat="1">
      <c r="B348" s="259"/>
      <c r="D348" s="253" t="s">
        <v>148</v>
      </c>
      <c r="E348" s="260" t="s">
        <v>3</v>
      </c>
      <c r="F348" s="261" t="s">
        <v>423</v>
      </c>
      <c r="H348" s="262">
        <v>156.97499999999999</v>
      </c>
      <c r="L348" s="259"/>
      <c r="M348" s="263"/>
      <c r="N348" s="264"/>
      <c r="O348" s="264"/>
      <c r="P348" s="264"/>
      <c r="Q348" s="264"/>
      <c r="R348" s="264"/>
      <c r="S348" s="264"/>
      <c r="T348" s="265"/>
      <c r="AT348" s="260" t="s">
        <v>148</v>
      </c>
      <c r="AU348" s="260" t="s">
        <v>80</v>
      </c>
      <c r="AV348" s="258" t="s">
        <v>80</v>
      </c>
      <c r="AW348" s="258" t="s">
        <v>32</v>
      </c>
      <c r="AX348" s="258" t="s">
        <v>70</v>
      </c>
      <c r="AY348" s="260" t="s">
        <v>137</v>
      </c>
    </row>
    <row r="349" spans="1:51" s="258" customFormat="1">
      <c r="B349" s="259"/>
      <c r="D349" s="253" t="s">
        <v>148</v>
      </c>
      <c r="E349" s="260" t="s">
        <v>3</v>
      </c>
      <c r="F349" s="261" t="s">
        <v>424</v>
      </c>
      <c r="H349" s="262">
        <v>-27.6</v>
      </c>
      <c r="L349" s="259"/>
      <c r="M349" s="263"/>
      <c r="N349" s="264"/>
      <c r="O349" s="264"/>
      <c r="P349" s="264"/>
      <c r="Q349" s="264"/>
      <c r="R349" s="264"/>
      <c r="S349" s="264"/>
      <c r="T349" s="265"/>
      <c r="AT349" s="260" t="s">
        <v>148</v>
      </c>
      <c r="AU349" s="260" t="s">
        <v>80</v>
      </c>
      <c r="AV349" s="258" t="s">
        <v>80</v>
      </c>
      <c r="AW349" s="258" t="s">
        <v>32</v>
      </c>
      <c r="AX349" s="258" t="s">
        <v>70</v>
      </c>
      <c r="AY349" s="260" t="s">
        <v>137</v>
      </c>
    </row>
    <row r="350" spans="1:51" s="258" customFormat="1">
      <c r="B350" s="259"/>
      <c r="D350" s="253" t="s">
        <v>148</v>
      </c>
      <c r="E350" s="260" t="s">
        <v>3</v>
      </c>
      <c r="F350" s="261" t="s">
        <v>425</v>
      </c>
      <c r="H350" s="262">
        <v>102.95099999999999</v>
      </c>
      <c r="L350" s="259"/>
      <c r="M350" s="263"/>
      <c r="N350" s="264"/>
      <c r="O350" s="264"/>
      <c r="P350" s="264"/>
      <c r="Q350" s="264"/>
      <c r="R350" s="264"/>
      <c r="S350" s="264"/>
      <c r="T350" s="265"/>
      <c r="AT350" s="260" t="s">
        <v>148</v>
      </c>
      <c r="AU350" s="260" t="s">
        <v>80</v>
      </c>
      <c r="AV350" s="258" t="s">
        <v>80</v>
      </c>
      <c r="AW350" s="258" t="s">
        <v>32</v>
      </c>
      <c r="AX350" s="258" t="s">
        <v>70</v>
      </c>
      <c r="AY350" s="260" t="s">
        <v>137</v>
      </c>
    </row>
    <row r="351" spans="1:51" s="258" customFormat="1">
      <c r="B351" s="259"/>
      <c r="D351" s="253" t="s">
        <v>148</v>
      </c>
      <c r="E351" s="260" t="s">
        <v>3</v>
      </c>
      <c r="F351" s="261" t="s">
        <v>416</v>
      </c>
      <c r="H351" s="262">
        <v>-16.559999999999999</v>
      </c>
      <c r="L351" s="259"/>
      <c r="M351" s="263"/>
      <c r="N351" s="264"/>
      <c r="O351" s="264"/>
      <c r="P351" s="264"/>
      <c r="Q351" s="264"/>
      <c r="R351" s="264"/>
      <c r="S351" s="264"/>
      <c r="T351" s="265"/>
      <c r="AT351" s="260" t="s">
        <v>148</v>
      </c>
      <c r="AU351" s="260" t="s">
        <v>80</v>
      </c>
      <c r="AV351" s="258" t="s">
        <v>80</v>
      </c>
      <c r="AW351" s="258" t="s">
        <v>32</v>
      </c>
      <c r="AX351" s="258" t="s">
        <v>70</v>
      </c>
      <c r="AY351" s="260" t="s">
        <v>137</v>
      </c>
    </row>
    <row r="352" spans="1:51" s="258" customFormat="1">
      <c r="B352" s="259"/>
      <c r="D352" s="253" t="s">
        <v>148</v>
      </c>
      <c r="E352" s="260" t="s">
        <v>3</v>
      </c>
      <c r="F352" s="261" t="s">
        <v>426</v>
      </c>
      <c r="H352" s="262">
        <v>172.08799999999999</v>
      </c>
      <c r="L352" s="259"/>
      <c r="M352" s="263"/>
      <c r="N352" s="264"/>
      <c r="O352" s="264"/>
      <c r="P352" s="264"/>
      <c r="Q352" s="264"/>
      <c r="R352" s="264"/>
      <c r="S352" s="264"/>
      <c r="T352" s="265"/>
      <c r="AT352" s="260" t="s">
        <v>148</v>
      </c>
      <c r="AU352" s="260" t="s">
        <v>80</v>
      </c>
      <c r="AV352" s="258" t="s">
        <v>80</v>
      </c>
      <c r="AW352" s="258" t="s">
        <v>32</v>
      </c>
      <c r="AX352" s="258" t="s">
        <v>70</v>
      </c>
      <c r="AY352" s="260" t="s">
        <v>137</v>
      </c>
    </row>
    <row r="353" spans="2:51" s="258" customFormat="1">
      <c r="B353" s="259"/>
      <c r="D353" s="253" t="s">
        <v>148</v>
      </c>
      <c r="E353" s="260" t="s">
        <v>3</v>
      </c>
      <c r="F353" s="261" t="s">
        <v>424</v>
      </c>
      <c r="H353" s="262">
        <v>-27.6</v>
      </c>
      <c r="L353" s="259"/>
      <c r="M353" s="263"/>
      <c r="N353" s="264"/>
      <c r="O353" s="264"/>
      <c r="P353" s="264"/>
      <c r="Q353" s="264"/>
      <c r="R353" s="264"/>
      <c r="S353" s="264"/>
      <c r="T353" s="265"/>
      <c r="AT353" s="260" t="s">
        <v>148</v>
      </c>
      <c r="AU353" s="260" t="s">
        <v>80</v>
      </c>
      <c r="AV353" s="258" t="s">
        <v>80</v>
      </c>
      <c r="AW353" s="258" t="s">
        <v>32</v>
      </c>
      <c r="AX353" s="258" t="s">
        <v>70</v>
      </c>
      <c r="AY353" s="260" t="s">
        <v>137</v>
      </c>
    </row>
    <row r="354" spans="2:51" s="258" customFormat="1">
      <c r="B354" s="259"/>
      <c r="D354" s="253" t="s">
        <v>148</v>
      </c>
      <c r="E354" s="260" t="s">
        <v>3</v>
      </c>
      <c r="F354" s="261" t="s">
        <v>427</v>
      </c>
      <c r="H354" s="262">
        <v>90.188000000000002</v>
      </c>
      <c r="L354" s="259"/>
      <c r="M354" s="263"/>
      <c r="N354" s="264"/>
      <c r="O354" s="264"/>
      <c r="P354" s="264"/>
      <c r="Q354" s="264"/>
      <c r="R354" s="264"/>
      <c r="S354" s="264"/>
      <c r="T354" s="265"/>
      <c r="AT354" s="260" t="s">
        <v>148</v>
      </c>
      <c r="AU354" s="260" t="s">
        <v>80</v>
      </c>
      <c r="AV354" s="258" t="s">
        <v>80</v>
      </c>
      <c r="AW354" s="258" t="s">
        <v>32</v>
      </c>
      <c r="AX354" s="258" t="s">
        <v>70</v>
      </c>
      <c r="AY354" s="260" t="s">
        <v>137</v>
      </c>
    </row>
    <row r="355" spans="2:51" s="258" customFormat="1">
      <c r="B355" s="259"/>
      <c r="D355" s="253" t="s">
        <v>148</v>
      </c>
      <c r="E355" s="260" t="s">
        <v>3</v>
      </c>
      <c r="F355" s="261" t="s">
        <v>416</v>
      </c>
      <c r="H355" s="262">
        <v>-16.559999999999999</v>
      </c>
      <c r="L355" s="259"/>
      <c r="M355" s="263"/>
      <c r="N355" s="264"/>
      <c r="O355" s="264"/>
      <c r="P355" s="264"/>
      <c r="Q355" s="264"/>
      <c r="R355" s="264"/>
      <c r="S355" s="264"/>
      <c r="T355" s="265"/>
      <c r="AT355" s="260" t="s">
        <v>148</v>
      </c>
      <c r="AU355" s="260" t="s">
        <v>80</v>
      </c>
      <c r="AV355" s="258" t="s">
        <v>80</v>
      </c>
      <c r="AW355" s="258" t="s">
        <v>32</v>
      </c>
      <c r="AX355" s="258" t="s">
        <v>70</v>
      </c>
      <c r="AY355" s="260" t="s">
        <v>137</v>
      </c>
    </row>
    <row r="356" spans="2:51" s="291" customFormat="1">
      <c r="B356" s="290"/>
      <c r="D356" s="253" t="s">
        <v>148</v>
      </c>
      <c r="E356" s="292" t="s">
        <v>3</v>
      </c>
      <c r="F356" s="293" t="s">
        <v>288</v>
      </c>
      <c r="H356" s="294">
        <v>980.08900000000006</v>
      </c>
      <c r="L356" s="290"/>
      <c r="M356" s="295"/>
      <c r="N356" s="296"/>
      <c r="O356" s="296"/>
      <c r="P356" s="296"/>
      <c r="Q356" s="296"/>
      <c r="R356" s="296"/>
      <c r="S356" s="296"/>
      <c r="T356" s="297"/>
      <c r="AT356" s="292" t="s">
        <v>148</v>
      </c>
      <c r="AU356" s="292" t="s">
        <v>80</v>
      </c>
      <c r="AV356" s="291" t="s">
        <v>155</v>
      </c>
      <c r="AW356" s="291" t="s">
        <v>32</v>
      </c>
      <c r="AX356" s="291" t="s">
        <v>70</v>
      </c>
      <c r="AY356" s="292" t="s">
        <v>137</v>
      </c>
    </row>
    <row r="357" spans="2:51" s="258" customFormat="1">
      <c r="B357" s="259"/>
      <c r="D357" s="253" t="s">
        <v>148</v>
      </c>
      <c r="E357" s="260" t="s">
        <v>3</v>
      </c>
      <c r="F357" s="261" t="s">
        <v>428</v>
      </c>
      <c r="H357" s="262">
        <v>181.25299999999999</v>
      </c>
      <c r="L357" s="259"/>
      <c r="M357" s="263"/>
      <c r="N357" s="264"/>
      <c r="O357" s="264"/>
      <c r="P357" s="264"/>
      <c r="Q357" s="264"/>
      <c r="R357" s="264"/>
      <c r="S357" s="264"/>
      <c r="T357" s="265"/>
      <c r="AT357" s="260" t="s">
        <v>148</v>
      </c>
      <c r="AU357" s="260" t="s">
        <v>80</v>
      </c>
      <c r="AV357" s="258" t="s">
        <v>80</v>
      </c>
      <c r="AW357" s="258" t="s">
        <v>32</v>
      </c>
      <c r="AX357" s="258" t="s">
        <v>70</v>
      </c>
      <c r="AY357" s="260" t="s">
        <v>137</v>
      </c>
    </row>
    <row r="358" spans="2:51" s="258" customFormat="1">
      <c r="B358" s="259"/>
      <c r="D358" s="253" t="s">
        <v>148</v>
      </c>
      <c r="E358" s="260" t="s">
        <v>3</v>
      </c>
      <c r="F358" s="261" t="s">
        <v>429</v>
      </c>
      <c r="H358" s="262">
        <v>-27.5</v>
      </c>
      <c r="L358" s="259"/>
      <c r="M358" s="263"/>
      <c r="N358" s="264"/>
      <c r="O358" s="264"/>
      <c r="P358" s="264"/>
      <c r="Q358" s="264"/>
      <c r="R358" s="264"/>
      <c r="S358" s="264"/>
      <c r="T358" s="265"/>
      <c r="AT358" s="260" t="s">
        <v>148</v>
      </c>
      <c r="AU358" s="260" t="s">
        <v>80</v>
      </c>
      <c r="AV358" s="258" t="s">
        <v>80</v>
      </c>
      <c r="AW358" s="258" t="s">
        <v>32</v>
      </c>
      <c r="AX358" s="258" t="s">
        <v>70</v>
      </c>
      <c r="AY358" s="260" t="s">
        <v>137</v>
      </c>
    </row>
    <row r="359" spans="2:51" s="258" customFormat="1">
      <c r="B359" s="259"/>
      <c r="D359" s="253" t="s">
        <v>148</v>
      </c>
      <c r="E359" s="260" t="s">
        <v>3</v>
      </c>
      <c r="F359" s="261" t="s">
        <v>430</v>
      </c>
      <c r="H359" s="262">
        <v>332.2</v>
      </c>
      <c r="L359" s="259"/>
      <c r="M359" s="263"/>
      <c r="N359" s="264"/>
      <c r="O359" s="264"/>
      <c r="P359" s="264"/>
      <c r="Q359" s="264"/>
      <c r="R359" s="264"/>
      <c r="S359" s="264"/>
      <c r="T359" s="265"/>
      <c r="AT359" s="260" t="s">
        <v>148</v>
      </c>
      <c r="AU359" s="260" t="s">
        <v>80</v>
      </c>
      <c r="AV359" s="258" t="s">
        <v>80</v>
      </c>
      <c r="AW359" s="258" t="s">
        <v>32</v>
      </c>
      <c r="AX359" s="258" t="s">
        <v>70</v>
      </c>
      <c r="AY359" s="260" t="s">
        <v>137</v>
      </c>
    </row>
    <row r="360" spans="2:51" s="258" customFormat="1">
      <c r="B360" s="259"/>
      <c r="D360" s="253" t="s">
        <v>148</v>
      </c>
      <c r="E360" s="260" t="s">
        <v>3</v>
      </c>
      <c r="F360" s="261" t="s">
        <v>431</v>
      </c>
      <c r="H360" s="262">
        <v>-9.84</v>
      </c>
      <c r="L360" s="259"/>
      <c r="M360" s="263"/>
      <c r="N360" s="264"/>
      <c r="O360" s="264"/>
      <c r="P360" s="264"/>
      <c r="Q360" s="264"/>
      <c r="R360" s="264"/>
      <c r="S360" s="264"/>
      <c r="T360" s="265"/>
      <c r="AT360" s="260" t="s">
        <v>148</v>
      </c>
      <c r="AU360" s="260" t="s">
        <v>80</v>
      </c>
      <c r="AV360" s="258" t="s">
        <v>80</v>
      </c>
      <c r="AW360" s="258" t="s">
        <v>32</v>
      </c>
      <c r="AX360" s="258" t="s">
        <v>70</v>
      </c>
      <c r="AY360" s="260" t="s">
        <v>137</v>
      </c>
    </row>
    <row r="361" spans="2:51" s="258" customFormat="1">
      <c r="B361" s="259"/>
      <c r="D361" s="253" t="s">
        <v>148</v>
      </c>
      <c r="E361" s="260" t="s">
        <v>3</v>
      </c>
      <c r="F361" s="261" t="s">
        <v>432</v>
      </c>
      <c r="H361" s="262">
        <v>28.9</v>
      </c>
      <c r="L361" s="259"/>
      <c r="M361" s="263"/>
      <c r="N361" s="264"/>
      <c r="O361" s="264"/>
      <c r="P361" s="264"/>
      <c r="Q361" s="264"/>
      <c r="R361" s="264"/>
      <c r="S361" s="264"/>
      <c r="T361" s="265"/>
      <c r="AT361" s="260" t="s">
        <v>148</v>
      </c>
      <c r="AU361" s="260" t="s">
        <v>80</v>
      </c>
      <c r="AV361" s="258" t="s">
        <v>80</v>
      </c>
      <c r="AW361" s="258" t="s">
        <v>32</v>
      </c>
      <c r="AX361" s="258" t="s">
        <v>70</v>
      </c>
      <c r="AY361" s="260" t="s">
        <v>137</v>
      </c>
    </row>
    <row r="362" spans="2:51" s="258" customFormat="1">
      <c r="B362" s="259"/>
      <c r="D362" s="253" t="s">
        <v>148</v>
      </c>
      <c r="E362" s="260" t="s">
        <v>3</v>
      </c>
      <c r="F362" s="261" t="s">
        <v>433</v>
      </c>
      <c r="H362" s="262">
        <v>-9.3800000000000008</v>
      </c>
      <c r="L362" s="259"/>
      <c r="M362" s="263"/>
      <c r="N362" s="264"/>
      <c r="O362" s="264"/>
      <c r="P362" s="264"/>
      <c r="Q362" s="264"/>
      <c r="R362" s="264"/>
      <c r="S362" s="264"/>
      <c r="T362" s="265"/>
      <c r="AT362" s="260" t="s">
        <v>148</v>
      </c>
      <c r="AU362" s="260" t="s">
        <v>80</v>
      </c>
      <c r="AV362" s="258" t="s">
        <v>80</v>
      </c>
      <c r="AW362" s="258" t="s">
        <v>32</v>
      </c>
      <c r="AX362" s="258" t="s">
        <v>70</v>
      </c>
      <c r="AY362" s="260" t="s">
        <v>137</v>
      </c>
    </row>
    <row r="363" spans="2:51" s="258" customFormat="1">
      <c r="B363" s="259"/>
      <c r="D363" s="253" t="s">
        <v>148</v>
      </c>
      <c r="E363" s="260" t="s">
        <v>3</v>
      </c>
      <c r="F363" s="261" t="s">
        <v>434</v>
      </c>
      <c r="H363" s="262">
        <v>6.12</v>
      </c>
      <c r="L363" s="259"/>
      <c r="M363" s="263"/>
      <c r="N363" s="264"/>
      <c r="O363" s="264"/>
      <c r="P363" s="264"/>
      <c r="Q363" s="264"/>
      <c r="R363" s="264"/>
      <c r="S363" s="264"/>
      <c r="T363" s="265"/>
      <c r="AT363" s="260" t="s">
        <v>148</v>
      </c>
      <c r="AU363" s="260" t="s">
        <v>80</v>
      </c>
      <c r="AV363" s="258" t="s">
        <v>80</v>
      </c>
      <c r="AW363" s="258" t="s">
        <v>32</v>
      </c>
      <c r="AX363" s="258" t="s">
        <v>70</v>
      </c>
      <c r="AY363" s="260" t="s">
        <v>137</v>
      </c>
    </row>
    <row r="364" spans="2:51" s="258" customFormat="1">
      <c r="B364" s="259"/>
      <c r="D364" s="253" t="s">
        <v>148</v>
      </c>
      <c r="E364" s="260" t="s">
        <v>3</v>
      </c>
      <c r="F364" s="261" t="s">
        <v>435</v>
      </c>
      <c r="H364" s="262">
        <v>15.8</v>
      </c>
      <c r="L364" s="259"/>
      <c r="M364" s="263"/>
      <c r="N364" s="264"/>
      <c r="O364" s="264"/>
      <c r="P364" s="264"/>
      <c r="Q364" s="264"/>
      <c r="R364" s="264"/>
      <c r="S364" s="264"/>
      <c r="T364" s="265"/>
      <c r="AT364" s="260" t="s">
        <v>148</v>
      </c>
      <c r="AU364" s="260" t="s">
        <v>80</v>
      </c>
      <c r="AV364" s="258" t="s">
        <v>80</v>
      </c>
      <c r="AW364" s="258" t="s">
        <v>32</v>
      </c>
      <c r="AX364" s="258" t="s">
        <v>70</v>
      </c>
      <c r="AY364" s="260" t="s">
        <v>137</v>
      </c>
    </row>
    <row r="365" spans="2:51" s="258" customFormat="1">
      <c r="B365" s="259"/>
      <c r="D365" s="253" t="s">
        <v>148</v>
      </c>
      <c r="E365" s="260" t="s">
        <v>3</v>
      </c>
      <c r="F365" s="261" t="s">
        <v>436</v>
      </c>
      <c r="H365" s="262">
        <v>-4.1639999999999997</v>
      </c>
      <c r="L365" s="259"/>
      <c r="M365" s="263"/>
      <c r="N365" s="264"/>
      <c r="O365" s="264"/>
      <c r="P365" s="264"/>
      <c r="Q365" s="264"/>
      <c r="R365" s="264"/>
      <c r="S365" s="264"/>
      <c r="T365" s="265"/>
      <c r="AT365" s="260" t="s">
        <v>148</v>
      </c>
      <c r="AU365" s="260" t="s">
        <v>80</v>
      </c>
      <c r="AV365" s="258" t="s">
        <v>80</v>
      </c>
      <c r="AW365" s="258" t="s">
        <v>32</v>
      </c>
      <c r="AX365" s="258" t="s">
        <v>70</v>
      </c>
      <c r="AY365" s="260" t="s">
        <v>137</v>
      </c>
    </row>
    <row r="366" spans="2:51" s="258" customFormat="1">
      <c r="B366" s="259"/>
      <c r="D366" s="253" t="s">
        <v>148</v>
      </c>
      <c r="E366" s="260" t="s">
        <v>3</v>
      </c>
      <c r="F366" s="261" t="s">
        <v>437</v>
      </c>
      <c r="H366" s="262">
        <v>104.33199999999999</v>
      </c>
      <c r="L366" s="259"/>
      <c r="M366" s="263"/>
      <c r="N366" s="264"/>
      <c r="O366" s="264"/>
      <c r="P366" s="264"/>
      <c r="Q366" s="264"/>
      <c r="R366" s="264"/>
      <c r="S366" s="264"/>
      <c r="T366" s="265"/>
      <c r="AT366" s="260" t="s">
        <v>148</v>
      </c>
      <c r="AU366" s="260" t="s">
        <v>80</v>
      </c>
      <c r="AV366" s="258" t="s">
        <v>80</v>
      </c>
      <c r="AW366" s="258" t="s">
        <v>32</v>
      </c>
      <c r="AX366" s="258" t="s">
        <v>70</v>
      </c>
      <c r="AY366" s="260" t="s">
        <v>137</v>
      </c>
    </row>
    <row r="367" spans="2:51" s="258" customFormat="1">
      <c r="B367" s="259"/>
      <c r="D367" s="253" t="s">
        <v>148</v>
      </c>
      <c r="E367" s="260" t="s">
        <v>3</v>
      </c>
      <c r="F367" s="261" t="s">
        <v>438</v>
      </c>
      <c r="H367" s="262">
        <v>-16.459</v>
      </c>
      <c r="L367" s="259"/>
      <c r="M367" s="263"/>
      <c r="N367" s="264"/>
      <c r="O367" s="264"/>
      <c r="P367" s="264"/>
      <c r="Q367" s="264"/>
      <c r="R367" s="264"/>
      <c r="S367" s="264"/>
      <c r="T367" s="265"/>
      <c r="AT367" s="260" t="s">
        <v>148</v>
      </c>
      <c r="AU367" s="260" t="s">
        <v>80</v>
      </c>
      <c r="AV367" s="258" t="s">
        <v>80</v>
      </c>
      <c r="AW367" s="258" t="s">
        <v>32</v>
      </c>
      <c r="AX367" s="258" t="s">
        <v>70</v>
      </c>
      <c r="AY367" s="260" t="s">
        <v>137</v>
      </c>
    </row>
    <row r="368" spans="2:51" s="258" customFormat="1">
      <c r="B368" s="259"/>
      <c r="D368" s="253" t="s">
        <v>148</v>
      </c>
      <c r="E368" s="260" t="s">
        <v>3</v>
      </c>
      <c r="F368" s="261" t="s">
        <v>439</v>
      </c>
      <c r="H368" s="262">
        <v>28.73</v>
      </c>
      <c r="L368" s="259"/>
      <c r="M368" s="263"/>
      <c r="N368" s="264"/>
      <c r="O368" s="264"/>
      <c r="P368" s="264"/>
      <c r="Q368" s="264"/>
      <c r="R368" s="264"/>
      <c r="S368" s="264"/>
      <c r="T368" s="265"/>
      <c r="AT368" s="260" t="s">
        <v>148</v>
      </c>
      <c r="AU368" s="260" t="s">
        <v>80</v>
      </c>
      <c r="AV368" s="258" t="s">
        <v>80</v>
      </c>
      <c r="AW368" s="258" t="s">
        <v>32</v>
      </c>
      <c r="AX368" s="258" t="s">
        <v>70</v>
      </c>
      <c r="AY368" s="260" t="s">
        <v>137</v>
      </c>
    </row>
    <row r="369" spans="2:51" s="258" customFormat="1">
      <c r="B369" s="259"/>
      <c r="D369" s="253" t="s">
        <v>148</v>
      </c>
      <c r="E369" s="260" t="s">
        <v>3</v>
      </c>
      <c r="F369" s="261" t="s">
        <v>440</v>
      </c>
      <c r="H369" s="262">
        <v>-10.455</v>
      </c>
      <c r="L369" s="259"/>
      <c r="M369" s="263"/>
      <c r="N369" s="264"/>
      <c r="O369" s="264"/>
      <c r="P369" s="264"/>
      <c r="Q369" s="264"/>
      <c r="R369" s="264"/>
      <c r="S369" s="264"/>
      <c r="T369" s="265"/>
      <c r="AT369" s="260" t="s">
        <v>148</v>
      </c>
      <c r="AU369" s="260" t="s">
        <v>80</v>
      </c>
      <c r="AV369" s="258" t="s">
        <v>80</v>
      </c>
      <c r="AW369" s="258" t="s">
        <v>32</v>
      </c>
      <c r="AX369" s="258" t="s">
        <v>70</v>
      </c>
      <c r="AY369" s="260" t="s">
        <v>137</v>
      </c>
    </row>
    <row r="370" spans="2:51" s="258" customFormat="1">
      <c r="B370" s="259"/>
      <c r="D370" s="253" t="s">
        <v>148</v>
      </c>
      <c r="E370" s="260" t="s">
        <v>3</v>
      </c>
      <c r="F370" s="261" t="s">
        <v>441</v>
      </c>
      <c r="H370" s="262">
        <v>69.804000000000002</v>
      </c>
      <c r="L370" s="259"/>
      <c r="M370" s="263"/>
      <c r="N370" s="264"/>
      <c r="O370" s="264"/>
      <c r="P370" s="264"/>
      <c r="Q370" s="264"/>
      <c r="R370" s="264"/>
      <c r="S370" s="264"/>
      <c r="T370" s="265"/>
      <c r="AT370" s="260" t="s">
        <v>148</v>
      </c>
      <c r="AU370" s="260" t="s">
        <v>80</v>
      </c>
      <c r="AV370" s="258" t="s">
        <v>80</v>
      </c>
      <c r="AW370" s="258" t="s">
        <v>32</v>
      </c>
      <c r="AX370" s="258" t="s">
        <v>70</v>
      </c>
      <c r="AY370" s="260" t="s">
        <v>137</v>
      </c>
    </row>
    <row r="371" spans="2:51" s="258" customFormat="1">
      <c r="B371" s="259"/>
      <c r="D371" s="253" t="s">
        <v>148</v>
      </c>
      <c r="E371" s="260" t="s">
        <v>3</v>
      </c>
      <c r="F371" s="261" t="s">
        <v>442</v>
      </c>
      <c r="H371" s="262">
        <v>-12.135</v>
      </c>
      <c r="L371" s="259"/>
      <c r="M371" s="263"/>
      <c r="N371" s="264"/>
      <c r="O371" s="264"/>
      <c r="P371" s="264"/>
      <c r="Q371" s="264"/>
      <c r="R371" s="264"/>
      <c r="S371" s="264"/>
      <c r="T371" s="265"/>
      <c r="AT371" s="260" t="s">
        <v>148</v>
      </c>
      <c r="AU371" s="260" t="s">
        <v>80</v>
      </c>
      <c r="AV371" s="258" t="s">
        <v>80</v>
      </c>
      <c r="AW371" s="258" t="s">
        <v>32</v>
      </c>
      <c r="AX371" s="258" t="s">
        <v>70</v>
      </c>
      <c r="AY371" s="260" t="s">
        <v>137</v>
      </c>
    </row>
    <row r="372" spans="2:51" s="258" customFormat="1">
      <c r="B372" s="259"/>
      <c r="D372" s="253" t="s">
        <v>148</v>
      </c>
      <c r="E372" s="260" t="s">
        <v>3</v>
      </c>
      <c r="F372" s="261" t="s">
        <v>443</v>
      </c>
      <c r="H372" s="262">
        <v>38.548000000000002</v>
      </c>
      <c r="L372" s="259"/>
      <c r="M372" s="263"/>
      <c r="N372" s="264"/>
      <c r="O372" s="264"/>
      <c r="P372" s="264"/>
      <c r="Q372" s="264"/>
      <c r="R372" s="264"/>
      <c r="S372" s="264"/>
      <c r="T372" s="265"/>
      <c r="AT372" s="260" t="s">
        <v>148</v>
      </c>
      <c r="AU372" s="260" t="s">
        <v>80</v>
      </c>
      <c r="AV372" s="258" t="s">
        <v>80</v>
      </c>
      <c r="AW372" s="258" t="s">
        <v>32</v>
      </c>
      <c r="AX372" s="258" t="s">
        <v>70</v>
      </c>
      <c r="AY372" s="260" t="s">
        <v>137</v>
      </c>
    </row>
    <row r="373" spans="2:51" s="258" customFormat="1">
      <c r="B373" s="259"/>
      <c r="D373" s="253" t="s">
        <v>148</v>
      </c>
      <c r="E373" s="260" t="s">
        <v>3</v>
      </c>
      <c r="F373" s="261" t="s">
        <v>444</v>
      </c>
      <c r="H373" s="262">
        <v>62.463999999999999</v>
      </c>
      <c r="L373" s="259"/>
      <c r="M373" s="263"/>
      <c r="N373" s="264"/>
      <c r="O373" s="264"/>
      <c r="P373" s="264"/>
      <c r="Q373" s="264"/>
      <c r="R373" s="264"/>
      <c r="S373" s="264"/>
      <c r="T373" s="265"/>
      <c r="AT373" s="260" t="s">
        <v>148</v>
      </c>
      <c r="AU373" s="260" t="s">
        <v>80</v>
      </c>
      <c r="AV373" s="258" t="s">
        <v>80</v>
      </c>
      <c r="AW373" s="258" t="s">
        <v>32</v>
      </c>
      <c r="AX373" s="258" t="s">
        <v>70</v>
      </c>
      <c r="AY373" s="260" t="s">
        <v>137</v>
      </c>
    </row>
    <row r="374" spans="2:51" s="258" customFormat="1">
      <c r="B374" s="259"/>
      <c r="D374" s="253" t="s">
        <v>148</v>
      </c>
      <c r="E374" s="260" t="s">
        <v>3</v>
      </c>
      <c r="F374" s="261" t="s">
        <v>445</v>
      </c>
      <c r="H374" s="262">
        <v>-18</v>
      </c>
      <c r="L374" s="259"/>
      <c r="M374" s="263"/>
      <c r="N374" s="264"/>
      <c r="O374" s="264"/>
      <c r="P374" s="264"/>
      <c r="Q374" s="264"/>
      <c r="R374" s="264"/>
      <c r="S374" s="264"/>
      <c r="T374" s="265"/>
      <c r="AT374" s="260" t="s">
        <v>148</v>
      </c>
      <c r="AU374" s="260" t="s">
        <v>80</v>
      </c>
      <c r="AV374" s="258" t="s">
        <v>80</v>
      </c>
      <c r="AW374" s="258" t="s">
        <v>32</v>
      </c>
      <c r="AX374" s="258" t="s">
        <v>70</v>
      </c>
      <c r="AY374" s="260" t="s">
        <v>137</v>
      </c>
    </row>
    <row r="375" spans="2:51" s="258" customFormat="1">
      <c r="B375" s="259"/>
      <c r="D375" s="253" t="s">
        <v>148</v>
      </c>
      <c r="E375" s="260" t="s">
        <v>3</v>
      </c>
      <c r="F375" s="261" t="s">
        <v>446</v>
      </c>
      <c r="H375" s="262">
        <v>121</v>
      </c>
      <c r="L375" s="259"/>
      <c r="M375" s="263"/>
      <c r="N375" s="264"/>
      <c r="O375" s="264"/>
      <c r="P375" s="264"/>
      <c r="Q375" s="264"/>
      <c r="R375" s="264"/>
      <c r="S375" s="264"/>
      <c r="T375" s="265"/>
      <c r="AT375" s="260" t="s">
        <v>148</v>
      </c>
      <c r="AU375" s="260" t="s">
        <v>80</v>
      </c>
      <c r="AV375" s="258" t="s">
        <v>80</v>
      </c>
      <c r="AW375" s="258" t="s">
        <v>32</v>
      </c>
      <c r="AX375" s="258" t="s">
        <v>70</v>
      </c>
      <c r="AY375" s="260" t="s">
        <v>137</v>
      </c>
    </row>
    <row r="376" spans="2:51" s="258" customFormat="1">
      <c r="B376" s="259"/>
      <c r="D376" s="253" t="s">
        <v>148</v>
      </c>
      <c r="E376" s="260" t="s">
        <v>3</v>
      </c>
      <c r="F376" s="261" t="s">
        <v>447</v>
      </c>
      <c r="H376" s="262">
        <v>-40.395000000000003</v>
      </c>
      <c r="L376" s="259"/>
      <c r="M376" s="263"/>
      <c r="N376" s="264"/>
      <c r="O376" s="264"/>
      <c r="P376" s="264"/>
      <c r="Q376" s="264"/>
      <c r="R376" s="264"/>
      <c r="S376" s="264"/>
      <c r="T376" s="265"/>
      <c r="AT376" s="260" t="s">
        <v>148</v>
      </c>
      <c r="AU376" s="260" t="s">
        <v>80</v>
      </c>
      <c r="AV376" s="258" t="s">
        <v>80</v>
      </c>
      <c r="AW376" s="258" t="s">
        <v>32</v>
      </c>
      <c r="AX376" s="258" t="s">
        <v>70</v>
      </c>
      <c r="AY376" s="260" t="s">
        <v>137</v>
      </c>
    </row>
    <row r="377" spans="2:51" s="258" customFormat="1">
      <c r="B377" s="259"/>
      <c r="D377" s="253" t="s">
        <v>148</v>
      </c>
      <c r="E377" s="260" t="s">
        <v>3</v>
      </c>
      <c r="F377" s="261" t="s">
        <v>448</v>
      </c>
      <c r="H377" s="262">
        <v>125.42100000000001</v>
      </c>
      <c r="L377" s="259"/>
      <c r="M377" s="263"/>
      <c r="N377" s="264"/>
      <c r="O377" s="264"/>
      <c r="P377" s="264"/>
      <c r="Q377" s="264"/>
      <c r="R377" s="264"/>
      <c r="S377" s="264"/>
      <c r="T377" s="265"/>
      <c r="AT377" s="260" t="s">
        <v>148</v>
      </c>
      <c r="AU377" s="260" t="s">
        <v>80</v>
      </c>
      <c r="AV377" s="258" t="s">
        <v>80</v>
      </c>
      <c r="AW377" s="258" t="s">
        <v>32</v>
      </c>
      <c r="AX377" s="258" t="s">
        <v>70</v>
      </c>
      <c r="AY377" s="260" t="s">
        <v>137</v>
      </c>
    </row>
    <row r="378" spans="2:51" s="258" customFormat="1">
      <c r="B378" s="259"/>
      <c r="D378" s="253" t="s">
        <v>148</v>
      </c>
      <c r="E378" s="260" t="s">
        <v>3</v>
      </c>
      <c r="F378" s="261" t="s">
        <v>449</v>
      </c>
      <c r="H378" s="262">
        <v>-23.52</v>
      </c>
      <c r="L378" s="259"/>
      <c r="M378" s="263"/>
      <c r="N378" s="264"/>
      <c r="O378" s="264"/>
      <c r="P378" s="264"/>
      <c r="Q378" s="264"/>
      <c r="R378" s="264"/>
      <c r="S378" s="264"/>
      <c r="T378" s="265"/>
      <c r="AT378" s="260" t="s">
        <v>148</v>
      </c>
      <c r="AU378" s="260" t="s">
        <v>80</v>
      </c>
      <c r="AV378" s="258" t="s">
        <v>80</v>
      </c>
      <c r="AW378" s="258" t="s">
        <v>32</v>
      </c>
      <c r="AX378" s="258" t="s">
        <v>70</v>
      </c>
      <c r="AY378" s="260" t="s">
        <v>137</v>
      </c>
    </row>
    <row r="379" spans="2:51" s="258" customFormat="1">
      <c r="B379" s="259"/>
      <c r="D379" s="253" t="s">
        <v>148</v>
      </c>
      <c r="E379" s="260" t="s">
        <v>3</v>
      </c>
      <c r="F379" s="261" t="s">
        <v>450</v>
      </c>
      <c r="H379" s="262">
        <v>-18.399999999999999</v>
      </c>
      <c r="L379" s="259"/>
      <c r="M379" s="263"/>
      <c r="N379" s="264"/>
      <c r="O379" s="264"/>
      <c r="P379" s="264"/>
      <c r="Q379" s="264"/>
      <c r="R379" s="264"/>
      <c r="S379" s="264"/>
      <c r="T379" s="265"/>
      <c r="AT379" s="260" t="s">
        <v>148</v>
      </c>
      <c r="AU379" s="260" t="s">
        <v>80</v>
      </c>
      <c r="AV379" s="258" t="s">
        <v>80</v>
      </c>
      <c r="AW379" s="258" t="s">
        <v>32</v>
      </c>
      <c r="AX379" s="258" t="s">
        <v>70</v>
      </c>
      <c r="AY379" s="260" t="s">
        <v>137</v>
      </c>
    </row>
    <row r="380" spans="2:51" s="258" customFormat="1">
      <c r="B380" s="259"/>
      <c r="D380" s="253" t="s">
        <v>148</v>
      </c>
      <c r="E380" s="260" t="s">
        <v>3</v>
      </c>
      <c r="F380" s="261" t="s">
        <v>451</v>
      </c>
      <c r="H380" s="262">
        <v>87.061999999999998</v>
      </c>
      <c r="L380" s="259"/>
      <c r="M380" s="263"/>
      <c r="N380" s="264"/>
      <c r="O380" s="264"/>
      <c r="P380" s="264"/>
      <c r="Q380" s="264"/>
      <c r="R380" s="264"/>
      <c r="S380" s="264"/>
      <c r="T380" s="265"/>
      <c r="AT380" s="260" t="s">
        <v>148</v>
      </c>
      <c r="AU380" s="260" t="s">
        <v>80</v>
      </c>
      <c r="AV380" s="258" t="s">
        <v>80</v>
      </c>
      <c r="AW380" s="258" t="s">
        <v>32</v>
      </c>
      <c r="AX380" s="258" t="s">
        <v>70</v>
      </c>
      <c r="AY380" s="260" t="s">
        <v>137</v>
      </c>
    </row>
    <row r="381" spans="2:51" s="258" customFormat="1">
      <c r="B381" s="259"/>
      <c r="D381" s="253" t="s">
        <v>148</v>
      </c>
      <c r="E381" s="260" t="s">
        <v>3</v>
      </c>
      <c r="F381" s="261" t="s">
        <v>452</v>
      </c>
      <c r="H381" s="262">
        <v>-15.14</v>
      </c>
      <c r="L381" s="259"/>
      <c r="M381" s="263"/>
      <c r="N381" s="264"/>
      <c r="O381" s="264"/>
      <c r="P381" s="264"/>
      <c r="Q381" s="264"/>
      <c r="R381" s="264"/>
      <c r="S381" s="264"/>
      <c r="T381" s="265"/>
      <c r="AT381" s="260" t="s">
        <v>148</v>
      </c>
      <c r="AU381" s="260" t="s">
        <v>80</v>
      </c>
      <c r="AV381" s="258" t="s">
        <v>80</v>
      </c>
      <c r="AW381" s="258" t="s">
        <v>32</v>
      </c>
      <c r="AX381" s="258" t="s">
        <v>70</v>
      </c>
      <c r="AY381" s="260" t="s">
        <v>137</v>
      </c>
    </row>
    <row r="382" spans="2:51" s="291" customFormat="1">
      <c r="B382" s="290"/>
      <c r="D382" s="253" t="s">
        <v>148</v>
      </c>
      <c r="E382" s="292" t="s">
        <v>3</v>
      </c>
      <c r="F382" s="293" t="s">
        <v>288</v>
      </c>
      <c r="H382" s="294">
        <v>996.24599999999998</v>
      </c>
      <c r="L382" s="290"/>
      <c r="M382" s="295"/>
      <c r="N382" s="296"/>
      <c r="O382" s="296"/>
      <c r="P382" s="296"/>
      <c r="Q382" s="296"/>
      <c r="R382" s="296"/>
      <c r="S382" s="296"/>
      <c r="T382" s="297"/>
      <c r="AT382" s="292" t="s">
        <v>148</v>
      </c>
      <c r="AU382" s="292" t="s">
        <v>80</v>
      </c>
      <c r="AV382" s="291" t="s">
        <v>155</v>
      </c>
      <c r="AW382" s="291" t="s">
        <v>32</v>
      </c>
      <c r="AX382" s="291" t="s">
        <v>70</v>
      </c>
      <c r="AY382" s="292" t="s">
        <v>137</v>
      </c>
    </row>
    <row r="383" spans="2:51" s="258" customFormat="1">
      <c r="B383" s="259"/>
      <c r="D383" s="253" t="s">
        <v>148</v>
      </c>
      <c r="E383" s="260" t="s">
        <v>3</v>
      </c>
      <c r="F383" s="261" t="s">
        <v>453</v>
      </c>
      <c r="H383" s="262">
        <v>112.125</v>
      </c>
      <c r="L383" s="259"/>
      <c r="M383" s="263"/>
      <c r="N383" s="264"/>
      <c r="O383" s="264"/>
      <c r="P383" s="264"/>
      <c r="Q383" s="264"/>
      <c r="R383" s="264"/>
      <c r="S383" s="264"/>
      <c r="T383" s="265"/>
      <c r="AT383" s="260" t="s">
        <v>148</v>
      </c>
      <c r="AU383" s="260" t="s">
        <v>80</v>
      </c>
      <c r="AV383" s="258" t="s">
        <v>80</v>
      </c>
      <c r="AW383" s="258" t="s">
        <v>32</v>
      </c>
      <c r="AX383" s="258" t="s">
        <v>70</v>
      </c>
      <c r="AY383" s="260" t="s">
        <v>137</v>
      </c>
    </row>
    <row r="384" spans="2:51" s="258" customFormat="1">
      <c r="B384" s="259"/>
      <c r="D384" s="253" t="s">
        <v>148</v>
      </c>
      <c r="E384" s="260" t="s">
        <v>3</v>
      </c>
      <c r="F384" s="261" t="s">
        <v>416</v>
      </c>
      <c r="H384" s="262">
        <v>-16.559999999999999</v>
      </c>
      <c r="L384" s="259"/>
      <c r="M384" s="263"/>
      <c r="N384" s="264"/>
      <c r="O384" s="264"/>
      <c r="P384" s="264"/>
      <c r="Q384" s="264"/>
      <c r="R384" s="264"/>
      <c r="S384" s="264"/>
      <c r="T384" s="265"/>
      <c r="AT384" s="260" t="s">
        <v>148</v>
      </c>
      <c r="AU384" s="260" t="s">
        <v>80</v>
      </c>
      <c r="AV384" s="258" t="s">
        <v>80</v>
      </c>
      <c r="AW384" s="258" t="s">
        <v>32</v>
      </c>
      <c r="AX384" s="258" t="s">
        <v>70</v>
      </c>
      <c r="AY384" s="260" t="s">
        <v>137</v>
      </c>
    </row>
    <row r="385" spans="1:65" s="258" customFormat="1">
      <c r="B385" s="259"/>
      <c r="D385" s="253" t="s">
        <v>148</v>
      </c>
      <c r="E385" s="260" t="s">
        <v>3</v>
      </c>
      <c r="F385" s="261" t="s">
        <v>454</v>
      </c>
      <c r="H385" s="262">
        <v>200.49700000000001</v>
      </c>
      <c r="L385" s="259"/>
      <c r="M385" s="263"/>
      <c r="N385" s="264"/>
      <c r="O385" s="264"/>
      <c r="P385" s="264"/>
      <c r="Q385" s="264"/>
      <c r="R385" s="264"/>
      <c r="S385" s="264"/>
      <c r="T385" s="265"/>
      <c r="AT385" s="260" t="s">
        <v>148</v>
      </c>
      <c r="AU385" s="260" t="s">
        <v>80</v>
      </c>
      <c r="AV385" s="258" t="s">
        <v>80</v>
      </c>
      <c r="AW385" s="258" t="s">
        <v>32</v>
      </c>
      <c r="AX385" s="258" t="s">
        <v>70</v>
      </c>
      <c r="AY385" s="260" t="s">
        <v>137</v>
      </c>
    </row>
    <row r="386" spans="1:65" s="258" customFormat="1">
      <c r="B386" s="259"/>
      <c r="D386" s="253" t="s">
        <v>148</v>
      </c>
      <c r="E386" s="260" t="s">
        <v>3</v>
      </c>
      <c r="F386" s="261" t="s">
        <v>455</v>
      </c>
      <c r="H386" s="262">
        <v>-57.36</v>
      </c>
      <c r="L386" s="259"/>
      <c r="M386" s="263"/>
      <c r="N386" s="264"/>
      <c r="O386" s="264"/>
      <c r="P386" s="264"/>
      <c r="Q386" s="264"/>
      <c r="R386" s="264"/>
      <c r="S386" s="264"/>
      <c r="T386" s="265"/>
      <c r="AT386" s="260" t="s">
        <v>148</v>
      </c>
      <c r="AU386" s="260" t="s">
        <v>80</v>
      </c>
      <c r="AV386" s="258" t="s">
        <v>80</v>
      </c>
      <c r="AW386" s="258" t="s">
        <v>32</v>
      </c>
      <c r="AX386" s="258" t="s">
        <v>70</v>
      </c>
      <c r="AY386" s="260" t="s">
        <v>137</v>
      </c>
    </row>
    <row r="387" spans="1:65" s="291" customFormat="1">
      <c r="B387" s="290"/>
      <c r="D387" s="253" t="s">
        <v>148</v>
      </c>
      <c r="E387" s="292" t="s">
        <v>3</v>
      </c>
      <c r="F387" s="293" t="s">
        <v>288</v>
      </c>
      <c r="H387" s="294">
        <v>238.702</v>
      </c>
      <c r="L387" s="290"/>
      <c r="M387" s="295"/>
      <c r="N387" s="296"/>
      <c r="O387" s="296"/>
      <c r="P387" s="296"/>
      <c r="Q387" s="296"/>
      <c r="R387" s="296"/>
      <c r="S387" s="296"/>
      <c r="T387" s="297"/>
      <c r="AT387" s="292" t="s">
        <v>148</v>
      </c>
      <c r="AU387" s="292" t="s">
        <v>80</v>
      </c>
      <c r="AV387" s="291" t="s">
        <v>155</v>
      </c>
      <c r="AW387" s="291" t="s">
        <v>32</v>
      </c>
      <c r="AX387" s="291" t="s">
        <v>70</v>
      </c>
      <c r="AY387" s="292" t="s">
        <v>137</v>
      </c>
    </row>
    <row r="388" spans="1:65" s="258" customFormat="1">
      <c r="B388" s="259"/>
      <c r="D388" s="253" t="s">
        <v>148</v>
      </c>
      <c r="E388" s="260" t="s">
        <v>3</v>
      </c>
      <c r="F388" s="261" t="s">
        <v>456</v>
      </c>
      <c r="H388" s="262">
        <v>73.234999999999999</v>
      </c>
      <c r="L388" s="259"/>
      <c r="M388" s="263"/>
      <c r="N388" s="264"/>
      <c r="O388" s="264"/>
      <c r="P388" s="264"/>
      <c r="Q388" s="264"/>
      <c r="R388" s="264"/>
      <c r="S388" s="264"/>
      <c r="T388" s="265"/>
      <c r="AT388" s="260" t="s">
        <v>148</v>
      </c>
      <c r="AU388" s="260" t="s">
        <v>80</v>
      </c>
      <c r="AV388" s="258" t="s">
        <v>80</v>
      </c>
      <c r="AW388" s="258" t="s">
        <v>32</v>
      </c>
      <c r="AX388" s="258" t="s">
        <v>70</v>
      </c>
      <c r="AY388" s="260" t="s">
        <v>137</v>
      </c>
    </row>
    <row r="389" spans="1:65" s="258" customFormat="1">
      <c r="B389" s="259"/>
      <c r="D389" s="253" t="s">
        <v>148</v>
      </c>
      <c r="E389" s="260" t="s">
        <v>3</v>
      </c>
      <c r="F389" s="261" t="s">
        <v>457</v>
      </c>
      <c r="H389" s="262">
        <v>-16.399999999999999</v>
      </c>
      <c r="L389" s="259"/>
      <c r="M389" s="263"/>
      <c r="N389" s="264"/>
      <c r="O389" s="264"/>
      <c r="P389" s="264"/>
      <c r="Q389" s="264"/>
      <c r="R389" s="264"/>
      <c r="S389" s="264"/>
      <c r="T389" s="265"/>
      <c r="AT389" s="260" t="s">
        <v>148</v>
      </c>
      <c r="AU389" s="260" t="s">
        <v>80</v>
      </c>
      <c r="AV389" s="258" t="s">
        <v>80</v>
      </c>
      <c r="AW389" s="258" t="s">
        <v>32</v>
      </c>
      <c r="AX389" s="258" t="s">
        <v>70</v>
      </c>
      <c r="AY389" s="260" t="s">
        <v>137</v>
      </c>
    </row>
    <row r="390" spans="1:65" s="258" customFormat="1">
      <c r="B390" s="259"/>
      <c r="D390" s="253" t="s">
        <v>148</v>
      </c>
      <c r="E390" s="260" t="s">
        <v>3</v>
      </c>
      <c r="F390" s="261" t="s">
        <v>458</v>
      </c>
      <c r="H390" s="262">
        <v>116.95</v>
      </c>
      <c r="L390" s="259"/>
      <c r="M390" s="263"/>
      <c r="N390" s="264"/>
      <c r="O390" s="264"/>
      <c r="P390" s="264"/>
      <c r="Q390" s="264"/>
      <c r="R390" s="264"/>
      <c r="S390" s="264"/>
      <c r="T390" s="265"/>
      <c r="AT390" s="260" t="s">
        <v>148</v>
      </c>
      <c r="AU390" s="260" t="s">
        <v>80</v>
      </c>
      <c r="AV390" s="258" t="s">
        <v>80</v>
      </c>
      <c r="AW390" s="258" t="s">
        <v>32</v>
      </c>
      <c r="AX390" s="258" t="s">
        <v>70</v>
      </c>
      <c r="AY390" s="260" t="s">
        <v>137</v>
      </c>
    </row>
    <row r="391" spans="1:65" s="258" customFormat="1">
      <c r="B391" s="259"/>
      <c r="D391" s="253" t="s">
        <v>148</v>
      </c>
      <c r="E391" s="260" t="s">
        <v>3</v>
      </c>
      <c r="F391" s="261" t="s">
        <v>459</v>
      </c>
      <c r="H391" s="262">
        <v>-36.799999999999997</v>
      </c>
      <c r="L391" s="259"/>
      <c r="M391" s="263"/>
      <c r="N391" s="264"/>
      <c r="O391" s="264"/>
      <c r="P391" s="264"/>
      <c r="Q391" s="264"/>
      <c r="R391" s="264"/>
      <c r="S391" s="264"/>
      <c r="T391" s="265"/>
      <c r="AT391" s="260" t="s">
        <v>148</v>
      </c>
      <c r="AU391" s="260" t="s">
        <v>80</v>
      </c>
      <c r="AV391" s="258" t="s">
        <v>80</v>
      </c>
      <c r="AW391" s="258" t="s">
        <v>32</v>
      </c>
      <c r="AX391" s="258" t="s">
        <v>70</v>
      </c>
      <c r="AY391" s="260" t="s">
        <v>137</v>
      </c>
    </row>
    <row r="392" spans="1:65" s="258" customFormat="1">
      <c r="B392" s="259"/>
      <c r="D392" s="253" t="s">
        <v>148</v>
      </c>
      <c r="E392" s="260" t="s">
        <v>3</v>
      </c>
      <c r="F392" s="261" t="s">
        <v>460</v>
      </c>
      <c r="H392" s="262">
        <v>120.569</v>
      </c>
      <c r="L392" s="259"/>
      <c r="M392" s="263"/>
      <c r="N392" s="264"/>
      <c r="O392" s="264"/>
      <c r="P392" s="264"/>
      <c r="Q392" s="264"/>
      <c r="R392" s="264"/>
      <c r="S392" s="264"/>
      <c r="T392" s="265"/>
      <c r="AT392" s="260" t="s">
        <v>148</v>
      </c>
      <c r="AU392" s="260" t="s">
        <v>80</v>
      </c>
      <c r="AV392" s="258" t="s">
        <v>80</v>
      </c>
      <c r="AW392" s="258" t="s">
        <v>32</v>
      </c>
      <c r="AX392" s="258" t="s">
        <v>70</v>
      </c>
      <c r="AY392" s="260" t="s">
        <v>137</v>
      </c>
    </row>
    <row r="393" spans="1:65" s="258" customFormat="1">
      <c r="B393" s="259"/>
      <c r="D393" s="253" t="s">
        <v>148</v>
      </c>
      <c r="E393" s="260" t="s">
        <v>3</v>
      </c>
      <c r="F393" s="261" t="s">
        <v>461</v>
      </c>
      <c r="H393" s="262">
        <v>-20.03</v>
      </c>
      <c r="L393" s="259"/>
      <c r="M393" s="263"/>
      <c r="N393" s="264"/>
      <c r="O393" s="264"/>
      <c r="P393" s="264"/>
      <c r="Q393" s="264"/>
      <c r="R393" s="264"/>
      <c r="S393" s="264"/>
      <c r="T393" s="265"/>
      <c r="AT393" s="260" t="s">
        <v>148</v>
      </c>
      <c r="AU393" s="260" t="s">
        <v>80</v>
      </c>
      <c r="AV393" s="258" t="s">
        <v>80</v>
      </c>
      <c r="AW393" s="258" t="s">
        <v>32</v>
      </c>
      <c r="AX393" s="258" t="s">
        <v>70</v>
      </c>
      <c r="AY393" s="260" t="s">
        <v>137</v>
      </c>
    </row>
    <row r="394" spans="1:65" s="258" customFormat="1">
      <c r="B394" s="259"/>
      <c r="D394" s="253" t="s">
        <v>148</v>
      </c>
      <c r="E394" s="260" t="s">
        <v>3</v>
      </c>
      <c r="F394" s="261" t="s">
        <v>462</v>
      </c>
      <c r="H394" s="262">
        <v>78.480999999999995</v>
      </c>
      <c r="L394" s="259"/>
      <c r="M394" s="263"/>
      <c r="N394" s="264"/>
      <c r="O394" s="264"/>
      <c r="P394" s="264"/>
      <c r="Q394" s="264"/>
      <c r="R394" s="264"/>
      <c r="S394" s="264"/>
      <c r="T394" s="265"/>
      <c r="AT394" s="260" t="s">
        <v>148</v>
      </c>
      <c r="AU394" s="260" t="s">
        <v>80</v>
      </c>
      <c r="AV394" s="258" t="s">
        <v>80</v>
      </c>
      <c r="AW394" s="258" t="s">
        <v>32</v>
      </c>
      <c r="AX394" s="258" t="s">
        <v>70</v>
      </c>
      <c r="AY394" s="260" t="s">
        <v>137</v>
      </c>
    </row>
    <row r="395" spans="1:65" s="258" customFormat="1">
      <c r="B395" s="259"/>
      <c r="D395" s="253" t="s">
        <v>148</v>
      </c>
      <c r="E395" s="260" t="s">
        <v>3</v>
      </c>
      <c r="F395" s="261" t="s">
        <v>463</v>
      </c>
      <c r="H395" s="262">
        <v>-13.11</v>
      </c>
      <c r="L395" s="259"/>
      <c r="M395" s="263"/>
      <c r="N395" s="264"/>
      <c r="O395" s="264"/>
      <c r="P395" s="264"/>
      <c r="Q395" s="264"/>
      <c r="R395" s="264"/>
      <c r="S395" s="264"/>
      <c r="T395" s="265"/>
      <c r="AT395" s="260" t="s">
        <v>148</v>
      </c>
      <c r="AU395" s="260" t="s">
        <v>80</v>
      </c>
      <c r="AV395" s="258" t="s">
        <v>80</v>
      </c>
      <c r="AW395" s="258" t="s">
        <v>32</v>
      </c>
      <c r="AX395" s="258" t="s">
        <v>70</v>
      </c>
      <c r="AY395" s="260" t="s">
        <v>137</v>
      </c>
    </row>
    <row r="396" spans="1:65" s="291" customFormat="1">
      <c r="B396" s="290"/>
      <c r="D396" s="253" t="s">
        <v>148</v>
      </c>
      <c r="E396" s="292" t="s">
        <v>3</v>
      </c>
      <c r="F396" s="293" t="s">
        <v>288</v>
      </c>
      <c r="H396" s="294">
        <v>302.89499999999998</v>
      </c>
      <c r="L396" s="290"/>
      <c r="M396" s="295"/>
      <c r="N396" s="296"/>
      <c r="O396" s="296"/>
      <c r="P396" s="296"/>
      <c r="Q396" s="296"/>
      <c r="R396" s="296"/>
      <c r="S396" s="296"/>
      <c r="T396" s="297"/>
      <c r="AT396" s="292" t="s">
        <v>148</v>
      </c>
      <c r="AU396" s="292" t="s">
        <v>80</v>
      </c>
      <c r="AV396" s="291" t="s">
        <v>155</v>
      </c>
      <c r="AW396" s="291" t="s">
        <v>32</v>
      </c>
      <c r="AX396" s="291" t="s">
        <v>70</v>
      </c>
      <c r="AY396" s="292" t="s">
        <v>137</v>
      </c>
    </row>
    <row r="397" spans="1:65" s="273" customFormat="1">
      <c r="B397" s="274"/>
      <c r="D397" s="253" t="s">
        <v>148</v>
      </c>
      <c r="E397" s="275" t="s">
        <v>83</v>
      </c>
      <c r="F397" s="276" t="s">
        <v>184</v>
      </c>
      <c r="H397" s="277">
        <v>2517.9319999999998</v>
      </c>
      <c r="L397" s="274"/>
      <c r="M397" s="278"/>
      <c r="N397" s="279"/>
      <c r="O397" s="279"/>
      <c r="P397" s="279"/>
      <c r="Q397" s="279"/>
      <c r="R397" s="279"/>
      <c r="S397" s="279"/>
      <c r="T397" s="280"/>
      <c r="AT397" s="275" t="s">
        <v>148</v>
      </c>
      <c r="AU397" s="275" t="s">
        <v>80</v>
      </c>
      <c r="AV397" s="273" t="s">
        <v>144</v>
      </c>
      <c r="AW397" s="273" t="s">
        <v>32</v>
      </c>
      <c r="AX397" s="273" t="s">
        <v>78</v>
      </c>
      <c r="AY397" s="275" t="s">
        <v>137</v>
      </c>
    </row>
    <row r="398" spans="1:65" s="171" customFormat="1" ht="16.5" customHeight="1">
      <c r="A398" s="168"/>
      <c r="B398" s="169"/>
      <c r="C398" s="281" t="s">
        <v>464</v>
      </c>
      <c r="D398" s="281" t="s">
        <v>243</v>
      </c>
      <c r="E398" s="282" t="s">
        <v>465</v>
      </c>
      <c r="F398" s="283" t="s">
        <v>466</v>
      </c>
      <c r="G398" s="284" t="s">
        <v>142</v>
      </c>
      <c r="H398" s="285">
        <v>2568.2910000000002</v>
      </c>
      <c r="I398" s="78"/>
      <c r="J398" s="286">
        <f>ROUND(I398*H398,2)</f>
        <v>0</v>
      </c>
      <c r="K398" s="283" t="s">
        <v>143</v>
      </c>
      <c r="L398" s="287"/>
      <c r="M398" s="288" t="s">
        <v>3</v>
      </c>
      <c r="N398" s="289" t="s">
        <v>41</v>
      </c>
      <c r="O398" s="248"/>
      <c r="P398" s="249">
        <f>O398*H398</f>
        <v>0</v>
      </c>
      <c r="Q398" s="249">
        <v>0.03</v>
      </c>
      <c r="R398" s="249">
        <f>Q398*H398</f>
        <v>77.048730000000006</v>
      </c>
      <c r="S398" s="249">
        <v>0</v>
      </c>
      <c r="T398" s="250">
        <f>S398*H398</f>
        <v>0</v>
      </c>
      <c r="U398" s="168"/>
      <c r="V398" s="168"/>
      <c r="W398" s="168"/>
      <c r="X398" s="168"/>
      <c r="Y398" s="168"/>
      <c r="Z398" s="168"/>
      <c r="AA398" s="168"/>
      <c r="AB398" s="168"/>
      <c r="AC398" s="168"/>
      <c r="AD398" s="168"/>
      <c r="AE398" s="168"/>
      <c r="AR398" s="251" t="s">
        <v>196</v>
      </c>
      <c r="AT398" s="251" t="s">
        <v>243</v>
      </c>
      <c r="AU398" s="251" t="s">
        <v>80</v>
      </c>
      <c r="AY398" s="160" t="s">
        <v>137</v>
      </c>
      <c r="BE398" s="252">
        <f>IF(N398="základní",J398,0)</f>
        <v>0</v>
      </c>
      <c r="BF398" s="252">
        <f>IF(N398="snížená",J398,0)</f>
        <v>0</v>
      </c>
      <c r="BG398" s="252">
        <f>IF(N398="zákl. přenesená",J398,0)</f>
        <v>0</v>
      </c>
      <c r="BH398" s="252">
        <f>IF(N398="sníž. přenesená",J398,0)</f>
        <v>0</v>
      </c>
      <c r="BI398" s="252">
        <f>IF(N398="nulová",J398,0)</f>
        <v>0</v>
      </c>
      <c r="BJ398" s="160" t="s">
        <v>78</v>
      </c>
      <c r="BK398" s="252">
        <f>ROUND(I398*H398,2)</f>
        <v>0</v>
      </c>
      <c r="BL398" s="160" t="s">
        <v>144</v>
      </c>
      <c r="BM398" s="251" t="s">
        <v>467</v>
      </c>
    </row>
    <row r="399" spans="1:65" s="171" customFormat="1" ht="24" customHeight="1">
      <c r="A399" s="168"/>
      <c r="B399" s="169"/>
      <c r="C399" s="240" t="s">
        <v>468</v>
      </c>
      <c r="D399" s="240" t="s">
        <v>139</v>
      </c>
      <c r="E399" s="241" t="s">
        <v>469</v>
      </c>
      <c r="F399" s="242" t="s">
        <v>470</v>
      </c>
      <c r="G399" s="243" t="s">
        <v>302</v>
      </c>
      <c r="H399" s="244">
        <v>1463.4559999999999</v>
      </c>
      <c r="I399" s="77"/>
      <c r="J399" s="245">
        <f>ROUND(I399*H399,2)</f>
        <v>0</v>
      </c>
      <c r="K399" s="242" t="s">
        <v>143</v>
      </c>
      <c r="L399" s="169"/>
      <c r="M399" s="246" t="s">
        <v>3</v>
      </c>
      <c r="N399" s="247" t="s">
        <v>41</v>
      </c>
      <c r="O399" s="248"/>
      <c r="P399" s="249">
        <f>O399*H399</f>
        <v>0</v>
      </c>
      <c r="Q399" s="249">
        <v>3.3899999999999998E-3</v>
      </c>
      <c r="R399" s="249">
        <f>Q399*H399</f>
        <v>4.9611158399999997</v>
      </c>
      <c r="S399" s="249">
        <v>0</v>
      </c>
      <c r="T399" s="250">
        <f>S399*H399</f>
        <v>0</v>
      </c>
      <c r="U399" s="168"/>
      <c r="V399" s="168"/>
      <c r="W399" s="168"/>
      <c r="X399" s="168"/>
      <c r="Y399" s="168"/>
      <c r="Z399" s="168"/>
      <c r="AA399" s="168"/>
      <c r="AB399" s="168"/>
      <c r="AC399" s="168"/>
      <c r="AD399" s="168"/>
      <c r="AE399" s="168"/>
      <c r="AR399" s="251" t="s">
        <v>144</v>
      </c>
      <c r="AT399" s="251" t="s">
        <v>139</v>
      </c>
      <c r="AU399" s="251" t="s">
        <v>80</v>
      </c>
      <c r="AY399" s="160" t="s">
        <v>137</v>
      </c>
      <c r="BE399" s="252">
        <f>IF(N399="základní",J399,0)</f>
        <v>0</v>
      </c>
      <c r="BF399" s="252">
        <f>IF(N399="snížená",J399,0)</f>
        <v>0</v>
      </c>
      <c r="BG399" s="252">
        <f>IF(N399="zákl. přenesená",J399,0)</f>
        <v>0</v>
      </c>
      <c r="BH399" s="252">
        <f>IF(N399="sníž. přenesená",J399,0)</f>
        <v>0</v>
      </c>
      <c r="BI399" s="252">
        <f>IF(N399="nulová",J399,0)</f>
        <v>0</v>
      </c>
      <c r="BJ399" s="160" t="s">
        <v>78</v>
      </c>
      <c r="BK399" s="252">
        <f>ROUND(I399*H399,2)</f>
        <v>0</v>
      </c>
      <c r="BL399" s="160" t="s">
        <v>144</v>
      </c>
      <c r="BM399" s="251" t="s">
        <v>471</v>
      </c>
    </row>
    <row r="400" spans="1:65" s="171" customFormat="1" ht="134.4">
      <c r="A400" s="168"/>
      <c r="B400" s="169"/>
      <c r="C400" s="168"/>
      <c r="D400" s="253" t="s">
        <v>146</v>
      </c>
      <c r="E400" s="168"/>
      <c r="F400" s="254" t="s">
        <v>398</v>
      </c>
      <c r="G400" s="168"/>
      <c r="H400" s="168"/>
      <c r="I400" s="168"/>
      <c r="J400" s="168"/>
      <c r="K400" s="168"/>
      <c r="L400" s="169"/>
      <c r="M400" s="255"/>
      <c r="N400" s="256"/>
      <c r="O400" s="248"/>
      <c r="P400" s="248"/>
      <c r="Q400" s="248"/>
      <c r="R400" s="248"/>
      <c r="S400" s="248"/>
      <c r="T400" s="257"/>
      <c r="U400" s="168"/>
      <c r="V400" s="168"/>
      <c r="W400" s="168"/>
      <c r="X400" s="168"/>
      <c r="Y400" s="168"/>
      <c r="Z400" s="168"/>
      <c r="AA400" s="168"/>
      <c r="AB400" s="168"/>
      <c r="AC400" s="168"/>
      <c r="AD400" s="168"/>
      <c r="AE400" s="168"/>
      <c r="AT400" s="160" t="s">
        <v>146</v>
      </c>
      <c r="AU400" s="160" t="s">
        <v>80</v>
      </c>
    </row>
    <row r="401" spans="2:51" s="266" customFormat="1">
      <c r="B401" s="267"/>
      <c r="D401" s="253" t="s">
        <v>148</v>
      </c>
      <c r="E401" s="268" t="s">
        <v>3</v>
      </c>
      <c r="F401" s="269" t="s">
        <v>472</v>
      </c>
      <c r="H401" s="268" t="s">
        <v>3</v>
      </c>
      <c r="L401" s="267"/>
      <c r="M401" s="270"/>
      <c r="N401" s="271"/>
      <c r="O401" s="271"/>
      <c r="P401" s="271"/>
      <c r="Q401" s="271"/>
      <c r="R401" s="271"/>
      <c r="S401" s="271"/>
      <c r="T401" s="272"/>
      <c r="AT401" s="268" t="s">
        <v>148</v>
      </c>
      <c r="AU401" s="268" t="s">
        <v>80</v>
      </c>
      <c r="AV401" s="266" t="s">
        <v>78</v>
      </c>
      <c r="AW401" s="266" t="s">
        <v>32</v>
      </c>
      <c r="AX401" s="266" t="s">
        <v>70</v>
      </c>
      <c r="AY401" s="268" t="s">
        <v>137</v>
      </c>
    </row>
    <row r="402" spans="2:51" s="258" customFormat="1">
      <c r="B402" s="259"/>
      <c r="D402" s="253" t="s">
        <v>148</v>
      </c>
      <c r="E402" s="260" t="s">
        <v>3</v>
      </c>
      <c r="F402" s="261" t="s">
        <v>473</v>
      </c>
      <c r="H402" s="262">
        <v>42</v>
      </c>
      <c r="L402" s="259"/>
      <c r="M402" s="263"/>
      <c r="N402" s="264"/>
      <c r="O402" s="264"/>
      <c r="P402" s="264"/>
      <c r="Q402" s="264"/>
      <c r="R402" s="264"/>
      <c r="S402" s="264"/>
      <c r="T402" s="265"/>
      <c r="AT402" s="260" t="s">
        <v>148</v>
      </c>
      <c r="AU402" s="260" t="s">
        <v>80</v>
      </c>
      <c r="AV402" s="258" t="s">
        <v>80</v>
      </c>
      <c r="AW402" s="258" t="s">
        <v>32</v>
      </c>
      <c r="AX402" s="258" t="s">
        <v>70</v>
      </c>
      <c r="AY402" s="260" t="s">
        <v>137</v>
      </c>
    </row>
    <row r="403" spans="2:51" s="258" customFormat="1">
      <c r="B403" s="259"/>
      <c r="D403" s="253" t="s">
        <v>148</v>
      </c>
      <c r="E403" s="260" t="s">
        <v>3</v>
      </c>
      <c r="F403" s="261" t="s">
        <v>474</v>
      </c>
      <c r="H403" s="262">
        <v>49.94</v>
      </c>
      <c r="L403" s="259"/>
      <c r="M403" s="263"/>
      <c r="N403" s="264"/>
      <c r="O403" s="264"/>
      <c r="P403" s="264"/>
      <c r="Q403" s="264"/>
      <c r="R403" s="264"/>
      <c r="S403" s="264"/>
      <c r="T403" s="265"/>
      <c r="AT403" s="260" t="s">
        <v>148</v>
      </c>
      <c r="AU403" s="260" t="s">
        <v>80</v>
      </c>
      <c r="AV403" s="258" t="s">
        <v>80</v>
      </c>
      <c r="AW403" s="258" t="s">
        <v>32</v>
      </c>
      <c r="AX403" s="258" t="s">
        <v>70</v>
      </c>
      <c r="AY403" s="260" t="s">
        <v>137</v>
      </c>
    </row>
    <row r="404" spans="2:51" s="258" customFormat="1">
      <c r="B404" s="259"/>
      <c r="D404" s="253" t="s">
        <v>148</v>
      </c>
      <c r="E404" s="260" t="s">
        <v>3</v>
      </c>
      <c r="F404" s="261" t="s">
        <v>473</v>
      </c>
      <c r="H404" s="262">
        <v>42</v>
      </c>
      <c r="L404" s="259"/>
      <c r="M404" s="263"/>
      <c r="N404" s="264"/>
      <c r="O404" s="264"/>
      <c r="P404" s="264"/>
      <c r="Q404" s="264"/>
      <c r="R404" s="264"/>
      <c r="S404" s="264"/>
      <c r="T404" s="265"/>
      <c r="AT404" s="260" t="s">
        <v>148</v>
      </c>
      <c r="AU404" s="260" t="s">
        <v>80</v>
      </c>
      <c r="AV404" s="258" t="s">
        <v>80</v>
      </c>
      <c r="AW404" s="258" t="s">
        <v>32</v>
      </c>
      <c r="AX404" s="258" t="s">
        <v>70</v>
      </c>
      <c r="AY404" s="260" t="s">
        <v>137</v>
      </c>
    </row>
    <row r="405" spans="2:51" s="258" customFormat="1">
      <c r="B405" s="259"/>
      <c r="D405" s="253" t="s">
        <v>148</v>
      </c>
      <c r="E405" s="260" t="s">
        <v>3</v>
      </c>
      <c r="F405" s="261" t="s">
        <v>475</v>
      </c>
      <c r="H405" s="262">
        <v>210.4</v>
      </c>
      <c r="L405" s="259"/>
      <c r="M405" s="263"/>
      <c r="N405" s="264"/>
      <c r="O405" s="264"/>
      <c r="P405" s="264"/>
      <c r="Q405" s="264"/>
      <c r="R405" s="264"/>
      <c r="S405" s="264"/>
      <c r="T405" s="265"/>
      <c r="AT405" s="260" t="s">
        <v>148</v>
      </c>
      <c r="AU405" s="260" t="s">
        <v>80</v>
      </c>
      <c r="AV405" s="258" t="s">
        <v>80</v>
      </c>
      <c r="AW405" s="258" t="s">
        <v>32</v>
      </c>
      <c r="AX405" s="258" t="s">
        <v>70</v>
      </c>
      <c r="AY405" s="260" t="s">
        <v>137</v>
      </c>
    </row>
    <row r="406" spans="2:51" s="258" customFormat="1">
      <c r="B406" s="259"/>
      <c r="D406" s="253" t="s">
        <v>148</v>
      </c>
      <c r="E406" s="260" t="s">
        <v>3</v>
      </c>
      <c r="F406" s="261" t="s">
        <v>473</v>
      </c>
      <c r="H406" s="262">
        <v>42</v>
      </c>
      <c r="L406" s="259"/>
      <c r="M406" s="263"/>
      <c r="N406" s="264"/>
      <c r="O406" s="264"/>
      <c r="P406" s="264"/>
      <c r="Q406" s="264"/>
      <c r="R406" s="264"/>
      <c r="S406" s="264"/>
      <c r="T406" s="265"/>
      <c r="AT406" s="260" t="s">
        <v>148</v>
      </c>
      <c r="AU406" s="260" t="s">
        <v>80</v>
      </c>
      <c r="AV406" s="258" t="s">
        <v>80</v>
      </c>
      <c r="AW406" s="258" t="s">
        <v>32</v>
      </c>
      <c r="AX406" s="258" t="s">
        <v>70</v>
      </c>
      <c r="AY406" s="260" t="s">
        <v>137</v>
      </c>
    </row>
    <row r="407" spans="2:51" s="258" customFormat="1">
      <c r="B407" s="259"/>
      <c r="D407" s="253" t="s">
        <v>148</v>
      </c>
      <c r="E407" s="260" t="s">
        <v>3</v>
      </c>
      <c r="F407" s="261" t="s">
        <v>476</v>
      </c>
      <c r="H407" s="262">
        <v>70</v>
      </c>
      <c r="L407" s="259"/>
      <c r="M407" s="263"/>
      <c r="N407" s="264"/>
      <c r="O407" s="264"/>
      <c r="P407" s="264"/>
      <c r="Q407" s="264"/>
      <c r="R407" s="264"/>
      <c r="S407" s="264"/>
      <c r="T407" s="265"/>
      <c r="AT407" s="260" t="s">
        <v>148</v>
      </c>
      <c r="AU407" s="260" t="s">
        <v>80</v>
      </c>
      <c r="AV407" s="258" t="s">
        <v>80</v>
      </c>
      <c r="AW407" s="258" t="s">
        <v>32</v>
      </c>
      <c r="AX407" s="258" t="s">
        <v>70</v>
      </c>
      <c r="AY407" s="260" t="s">
        <v>137</v>
      </c>
    </row>
    <row r="408" spans="2:51" s="258" customFormat="1">
      <c r="B408" s="259"/>
      <c r="D408" s="253" t="s">
        <v>148</v>
      </c>
      <c r="E408" s="260" t="s">
        <v>3</v>
      </c>
      <c r="F408" s="261" t="s">
        <v>473</v>
      </c>
      <c r="H408" s="262">
        <v>42</v>
      </c>
      <c r="L408" s="259"/>
      <c r="M408" s="263"/>
      <c r="N408" s="264"/>
      <c r="O408" s="264"/>
      <c r="P408" s="264"/>
      <c r="Q408" s="264"/>
      <c r="R408" s="264"/>
      <c r="S408" s="264"/>
      <c r="T408" s="265"/>
      <c r="AT408" s="260" t="s">
        <v>148</v>
      </c>
      <c r="AU408" s="260" t="s">
        <v>80</v>
      </c>
      <c r="AV408" s="258" t="s">
        <v>80</v>
      </c>
      <c r="AW408" s="258" t="s">
        <v>32</v>
      </c>
      <c r="AX408" s="258" t="s">
        <v>70</v>
      </c>
      <c r="AY408" s="260" t="s">
        <v>137</v>
      </c>
    </row>
    <row r="409" spans="2:51" s="258" customFormat="1">
      <c r="B409" s="259"/>
      <c r="D409" s="253" t="s">
        <v>148</v>
      </c>
      <c r="E409" s="260" t="s">
        <v>3</v>
      </c>
      <c r="F409" s="261" t="s">
        <v>476</v>
      </c>
      <c r="H409" s="262">
        <v>70</v>
      </c>
      <c r="L409" s="259"/>
      <c r="M409" s="263"/>
      <c r="N409" s="264"/>
      <c r="O409" s="264"/>
      <c r="P409" s="264"/>
      <c r="Q409" s="264"/>
      <c r="R409" s="264"/>
      <c r="S409" s="264"/>
      <c r="T409" s="265"/>
      <c r="AT409" s="260" t="s">
        <v>148</v>
      </c>
      <c r="AU409" s="260" t="s">
        <v>80</v>
      </c>
      <c r="AV409" s="258" t="s">
        <v>80</v>
      </c>
      <c r="AW409" s="258" t="s">
        <v>32</v>
      </c>
      <c r="AX409" s="258" t="s">
        <v>70</v>
      </c>
      <c r="AY409" s="260" t="s">
        <v>137</v>
      </c>
    </row>
    <row r="410" spans="2:51" s="258" customFormat="1">
      <c r="B410" s="259"/>
      <c r="D410" s="253" t="s">
        <v>148</v>
      </c>
      <c r="E410" s="260" t="s">
        <v>3</v>
      </c>
      <c r="F410" s="261" t="s">
        <v>473</v>
      </c>
      <c r="H410" s="262">
        <v>42</v>
      </c>
      <c r="L410" s="259"/>
      <c r="M410" s="263"/>
      <c r="N410" s="264"/>
      <c r="O410" s="264"/>
      <c r="P410" s="264"/>
      <c r="Q410" s="264"/>
      <c r="R410" s="264"/>
      <c r="S410" s="264"/>
      <c r="T410" s="265"/>
      <c r="AT410" s="260" t="s">
        <v>148</v>
      </c>
      <c r="AU410" s="260" t="s">
        <v>80</v>
      </c>
      <c r="AV410" s="258" t="s">
        <v>80</v>
      </c>
      <c r="AW410" s="258" t="s">
        <v>32</v>
      </c>
      <c r="AX410" s="258" t="s">
        <v>70</v>
      </c>
      <c r="AY410" s="260" t="s">
        <v>137</v>
      </c>
    </row>
    <row r="411" spans="2:51" s="291" customFormat="1">
      <c r="B411" s="290"/>
      <c r="D411" s="253" t="s">
        <v>148</v>
      </c>
      <c r="E411" s="292" t="s">
        <v>3</v>
      </c>
      <c r="F411" s="293" t="s">
        <v>288</v>
      </c>
      <c r="H411" s="294">
        <v>610.34</v>
      </c>
      <c r="L411" s="290"/>
      <c r="M411" s="295"/>
      <c r="N411" s="296"/>
      <c r="O411" s="296"/>
      <c r="P411" s="296"/>
      <c r="Q411" s="296"/>
      <c r="R411" s="296"/>
      <c r="S411" s="296"/>
      <c r="T411" s="297"/>
      <c r="AT411" s="292" t="s">
        <v>148</v>
      </c>
      <c r="AU411" s="292" t="s">
        <v>80</v>
      </c>
      <c r="AV411" s="291" t="s">
        <v>155</v>
      </c>
      <c r="AW411" s="291" t="s">
        <v>32</v>
      </c>
      <c r="AX411" s="291" t="s">
        <v>70</v>
      </c>
      <c r="AY411" s="292" t="s">
        <v>137</v>
      </c>
    </row>
    <row r="412" spans="2:51" s="266" customFormat="1">
      <c r="B412" s="267"/>
      <c r="D412" s="253" t="s">
        <v>148</v>
      </c>
      <c r="E412" s="268" t="s">
        <v>3</v>
      </c>
      <c r="F412" s="269" t="s">
        <v>477</v>
      </c>
      <c r="H412" s="268" t="s">
        <v>3</v>
      </c>
      <c r="L412" s="267"/>
      <c r="M412" s="270"/>
      <c r="N412" s="271"/>
      <c r="O412" s="271"/>
      <c r="P412" s="271"/>
      <c r="Q412" s="271"/>
      <c r="R412" s="271"/>
      <c r="S412" s="271"/>
      <c r="T412" s="272"/>
      <c r="AT412" s="268" t="s">
        <v>148</v>
      </c>
      <c r="AU412" s="268" t="s">
        <v>80</v>
      </c>
      <c r="AV412" s="266" t="s">
        <v>78</v>
      </c>
      <c r="AW412" s="266" t="s">
        <v>32</v>
      </c>
      <c r="AX412" s="266" t="s">
        <v>70</v>
      </c>
      <c r="AY412" s="268" t="s">
        <v>137</v>
      </c>
    </row>
    <row r="413" spans="2:51" s="258" customFormat="1">
      <c r="B413" s="259"/>
      <c r="D413" s="253" t="s">
        <v>148</v>
      </c>
      <c r="E413" s="260" t="s">
        <v>3</v>
      </c>
      <c r="F413" s="261" t="s">
        <v>478</v>
      </c>
      <c r="H413" s="262">
        <v>77.8</v>
      </c>
      <c r="L413" s="259"/>
      <c r="M413" s="263"/>
      <c r="N413" s="264"/>
      <c r="O413" s="264"/>
      <c r="P413" s="264"/>
      <c r="Q413" s="264"/>
      <c r="R413" s="264"/>
      <c r="S413" s="264"/>
      <c r="T413" s="265"/>
      <c r="AT413" s="260" t="s">
        <v>148</v>
      </c>
      <c r="AU413" s="260" t="s">
        <v>80</v>
      </c>
      <c r="AV413" s="258" t="s">
        <v>80</v>
      </c>
      <c r="AW413" s="258" t="s">
        <v>32</v>
      </c>
      <c r="AX413" s="258" t="s">
        <v>70</v>
      </c>
      <c r="AY413" s="260" t="s">
        <v>137</v>
      </c>
    </row>
    <row r="414" spans="2:51" s="258" customFormat="1">
      <c r="B414" s="259"/>
      <c r="D414" s="253" t="s">
        <v>148</v>
      </c>
      <c r="E414" s="260" t="s">
        <v>3</v>
      </c>
      <c r="F414" s="261" t="s">
        <v>479</v>
      </c>
      <c r="H414" s="262">
        <v>26</v>
      </c>
      <c r="L414" s="259"/>
      <c r="M414" s="263"/>
      <c r="N414" s="264"/>
      <c r="O414" s="264"/>
      <c r="P414" s="264"/>
      <c r="Q414" s="264"/>
      <c r="R414" s="264"/>
      <c r="S414" s="264"/>
      <c r="T414" s="265"/>
      <c r="AT414" s="260" t="s">
        <v>148</v>
      </c>
      <c r="AU414" s="260" t="s">
        <v>80</v>
      </c>
      <c r="AV414" s="258" t="s">
        <v>80</v>
      </c>
      <c r="AW414" s="258" t="s">
        <v>32</v>
      </c>
      <c r="AX414" s="258" t="s">
        <v>70</v>
      </c>
      <c r="AY414" s="260" t="s">
        <v>137</v>
      </c>
    </row>
    <row r="415" spans="2:51" s="258" customFormat="1">
      <c r="B415" s="259"/>
      <c r="D415" s="253" t="s">
        <v>148</v>
      </c>
      <c r="E415" s="260" t="s">
        <v>3</v>
      </c>
      <c r="F415" s="261" t="s">
        <v>480</v>
      </c>
      <c r="H415" s="262">
        <v>25.6</v>
      </c>
      <c r="L415" s="259"/>
      <c r="M415" s="263"/>
      <c r="N415" s="264"/>
      <c r="O415" s="264"/>
      <c r="P415" s="264"/>
      <c r="Q415" s="264"/>
      <c r="R415" s="264"/>
      <c r="S415" s="264"/>
      <c r="T415" s="265"/>
      <c r="AT415" s="260" t="s">
        <v>148</v>
      </c>
      <c r="AU415" s="260" t="s">
        <v>80</v>
      </c>
      <c r="AV415" s="258" t="s">
        <v>80</v>
      </c>
      <c r="AW415" s="258" t="s">
        <v>32</v>
      </c>
      <c r="AX415" s="258" t="s">
        <v>70</v>
      </c>
      <c r="AY415" s="260" t="s">
        <v>137</v>
      </c>
    </row>
    <row r="416" spans="2:51" s="258" customFormat="1">
      <c r="B416" s="259"/>
      <c r="D416" s="253" t="s">
        <v>148</v>
      </c>
      <c r="E416" s="260" t="s">
        <v>3</v>
      </c>
      <c r="F416" s="261" t="s">
        <v>481</v>
      </c>
      <c r="H416" s="262">
        <v>18.940000000000001</v>
      </c>
      <c r="L416" s="259"/>
      <c r="M416" s="263"/>
      <c r="N416" s="264"/>
      <c r="O416" s="264"/>
      <c r="P416" s="264"/>
      <c r="Q416" s="264"/>
      <c r="R416" s="264"/>
      <c r="S416" s="264"/>
      <c r="T416" s="265"/>
      <c r="AT416" s="260" t="s">
        <v>148</v>
      </c>
      <c r="AU416" s="260" t="s">
        <v>80</v>
      </c>
      <c r="AV416" s="258" t="s">
        <v>80</v>
      </c>
      <c r="AW416" s="258" t="s">
        <v>32</v>
      </c>
      <c r="AX416" s="258" t="s">
        <v>70</v>
      </c>
      <c r="AY416" s="260" t="s">
        <v>137</v>
      </c>
    </row>
    <row r="417" spans="2:51" s="258" customFormat="1">
      <c r="B417" s="259"/>
      <c r="D417" s="253" t="s">
        <v>148</v>
      </c>
      <c r="E417" s="260" t="s">
        <v>3</v>
      </c>
      <c r="F417" s="261" t="s">
        <v>482</v>
      </c>
      <c r="H417" s="262">
        <v>40.887999999999998</v>
      </c>
      <c r="L417" s="259"/>
      <c r="M417" s="263"/>
      <c r="N417" s="264"/>
      <c r="O417" s="264"/>
      <c r="P417" s="264"/>
      <c r="Q417" s="264"/>
      <c r="R417" s="264"/>
      <c r="S417" s="264"/>
      <c r="T417" s="265"/>
      <c r="AT417" s="260" t="s">
        <v>148</v>
      </c>
      <c r="AU417" s="260" t="s">
        <v>80</v>
      </c>
      <c r="AV417" s="258" t="s">
        <v>80</v>
      </c>
      <c r="AW417" s="258" t="s">
        <v>32</v>
      </c>
      <c r="AX417" s="258" t="s">
        <v>70</v>
      </c>
      <c r="AY417" s="260" t="s">
        <v>137</v>
      </c>
    </row>
    <row r="418" spans="2:51" s="258" customFormat="1">
      <c r="B418" s="259"/>
      <c r="D418" s="253" t="s">
        <v>148</v>
      </c>
      <c r="E418" s="260" t="s">
        <v>3</v>
      </c>
      <c r="F418" s="261" t="s">
        <v>483</v>
      </c>
      <c r="H418" s="262">
        <v>26.544</v>
      </c>
      <c r="L418" s="259"/>
      <c r="M418" s="263"/>
      <c r="N418" s="264"/>
      <c r="O418" s="264"/>
      <c r="P418" s="264"/>
      <c r="Q418" s="264"/>
      <c r="R418" s="264"/>
      <c r="S418" s="264"/>
      <c r="T418" s="265"/>
      <c r="AT418" s="260" t="s">
        <v>148</v>
      </c>
      <c r="AU418" s="260" t="s">
        <v>80</v>
      </c>
      <c r="AV418" s="258" t="s">
        <v>80</v>
      </c>
      <c r="AW418" s="258" t="s">
        <v>32</v>
      </c>
      <c r="AX418" s="258" t="s">
        <v>70</v>
      </c>
      <c r="AY418" s="260" t="s">
        <v>137</v>
      </c>
    </row>
    <row r="419" spans="2:51" s="258" customFormat="1">
      <c r="B419" s="259"/>
      <c r="D419" s="253" t="s">
        <v>148</v>
      </c>
      <c r="E419" s="260" t="s">
        <v>3</v>
      </c>
      <c r="F419" s="261" t="s">
        <v>484</v>
      </c>
      <c r="H419" s="262">
        <v>33.944000000000003</v>
      </c>
      <c r="L419" s="259"/>
      <c r="M419" s="263"/>
      <c r="N419" s="264"/>
      <c r="O419" s="264"/>
      <c r="P419" s="264"/>
      <c r="Q419" s="264"/>
      <c r="R419" s="264"/>
      <c r="S419" s="264"/>
      <c r="T419" s="265"/>
      <c r="AT419" s="260" t="s">
        <v>148</v>
      </c>
      <c r="AU419" s="260" t="s">
        <v>80</v>
      </c>
      <c r="AV419" s="258" t="s">
        <v>80</v>
      </c>
      <c r="AW419" s="258" t="s">
        <v>32</v>
      </c>
      <c r="AX419" s="258" t="s">
        <v>70</v>
      </c>
      <c r="AY419" s="260" t="s">
        <v>137</v>
      </c>
    </row>
    <row r="420" spans="2:51" s="258" customFormat="1">
      <c r="B420" s="259"/>
      <c r="D420" s="253" t="s">
        <v>148</v>
      </c>
      <c r="E420" s="260" t="s">
        <v>3</v>
      </c>
      <c r="F420" s="261" t="s">
        <v>485</v>
      </c>
      <c r="H420" s="262">
        <v>49.2</v>
      </c>
      <c r="L420" s="259"/>
      <c r="M420" s="263"/>
      <c r="N420" s="264"/>
      <c r="O420" s="264"/>
      <c r="P420" s="264"/>
      <c r="Q420" s="264"/>
      <c r="R420" s="264"/>
      <c r="S420" s="264"/>
      <c r="T420" s="265"/>
      <c r="AT420" s="260" t="s">
        <v>148</v>
      </c>
      <c r="AU420" s="260" t="s">
        <v>80</v>
      </c>
      <c r="AV420" s="258" t="s">
        <v>80</v>
      </c>
      <c r="AW420" s="258" t="s">
        <v>32</v>
      </c>
      <c r="AX420" s="258" t="s">
        <v>70</v>
      </c>
      <c r="AY420" s="260" t="s">
        <v>137</v>
      </c>
    </row>
    <row r="421" spans="2:51" s="258" customFormat="1">
      <c r="B421" s="259"/>
      <c r="D421" s="253" t="s">
        <v>148</v>
      </c>
      <c r="E421" s="260" t="s">
        <v>3</v>
      </c>
      <c r="F421" s="261" t="s">
        <v>486</v>
      </c>
      <c r="H421" s="262">
        <v>87.6</v>
      </c>
      <c r="L421" s="259"/>
      <c r="M421" s="263"/>
      <c r="N421" s="264"/>
      <c r="O421" s="264"/>
      <c r="P421" s="264"/>
      <c r="Q421" s="264"/>
      <c r="R421" s="264"/>
      <c r="S421" s="264"/>
      <c r="T421" s="265"/>
      <c r="AT421" s="260" t="s">
        <v>148</v>
      </c>
      <c r="AU421" s="260" t="s">
        <v>80</v>
      </c>
      <c r="AV421" s="258" t="s">
        <v>80</v>
      </c>
      <c r="AW421" s="258" t="s">
        <v>32</v>
      </c>
      <c r="AX421" s="258" t="s">
        <v>70</v>
      </c>
      <c r="AY421" s="260" t="s">
        <v>137</v>
      </c>
    </row>
    <row r="422" spans="2:51" s="258" customFormat="1">
      <c r="B422" s="259"/>
      <c r="D422" s="253" t="s">
        <v>148</v>
      </c>
      <c r="E422" s="260" t="s">
        <v>3</v>
      </c>
      <c r="F422" s="261" t="s">
        <v>487</v>
      </c>
      <c r="H422" s="262">
        <v>28</v>
      </c>
      <c r="L422" s="259"/>
      <c r="M422" s="263"/>
      <c r="N422" s="264"/>
      <c r="O422" s="264"/>
      <c r="P422" s="264"/>
      <c r="Q422" s="264"/>
      <c r="R422" s="264"/>
      <c r="S422" s="264"/>
      <c r="T422" s="265"/>
      <c r="AT422" s="260" t="s">
        <v>148</v>
      </c>
      <c r="AU422" s="260" t="s">
        <v>80</v>
      </c>
      <c r="AV422" s="258" t="s">
        <v>80</v>
      </c>
      <c r="AW422" s="258" t="s">
        <v>32</v>
      </c>
      <c r="AX422" s="258" t="s">
        <v>70</v>
      </c>
      <c r="AY422" s="260" t="s">
        <v>137</v>
      </c>
    </row>
    <row r="423" spans="2:51" s="258" customFormat="1">
      <c r="B423" s="259"/>
      <c r="D423" s="253" t="s">
        <v>148</v>
      </c>
      <c r="E423" s="260" t="s">
        <v>3</v>
      </c>
      <c r="F423" s="261" t="s">
        <v>488</v>
      </c>
      <c r="H423" s="262">
        <v>34.4</v>
      </c>
      <c r="L423" s="259"/>
      <c r="M423" s="263"/>
      <c r="N423" s="264"/>
      <c r="O423" s="264"/>
      <c r="P423" s="264"/>
      <c r="Q423" s="264"/>
      <c r="R423" s="264"/>
      <c r="S423" s="264"/>
      <c r="T423" s="265"/>
      <c r="AT423" s="260" t="s">
        <v>148</v>
      </c>
      <c r="AU423" s="260" t="s">
        <v>80</v>
      </c>
      <c r="AV423" s="258" t="s">
        <v>80</v>
      </c>
      <c r="AW423" s="258" t="s">
        <v>32</v>
      </c>
      <c r="AX423" s="258" t="s">
        <v>70</v>
      </c>
      <c r="AY423" s="260" t="s">
        <v>137</v>
      </c>
    </row>
    <row r="424" spans="2:51" s="258" customFormat="1">
      <c r="B424" s="259"/>
      <c r="D424" s="253" t="s">
        <v>148</v>
      </c>
      <c r="E424" s="260" t="s">
        <v>3</v>
      </c>
      <c r="F424" s="261" t="s">
        <v>489</v>
      </c>
      <c r="H424" s="262">
        <v>40</v>
      </c>
      <c r="L424" s="259"/>
      <c r="M424" s="263"/>
      <c r="N424" s="264"/>
      <c r="O424" s="264"/>
      <c r="P424" s="264"/>
      <c r="Q424" s="264"/>
      <c r="R424" s="264"/>
      <c r="S424" s="264"/>
      <c r="T424" s="265"/>
      <c r="AT424" s="260" t="s">
        <v>148</v>
      </c>
      <c r="AU424" s="260" t="s">
        <v>80</v>
      </c>
      <c r="AV424" s="258" t="s">
        <v>80</v>
      </c>
      <c r="AW424" s="258" t="s">
        <v>32</v>
      </c>
      <c r="AX424" s="258" t="s">
        <v>70</v>
      </c>
      <c r="AY424" s="260" t="s">
        <v>137</v>
      </c>
    </row>
    <row r="425" spans="2:51" s="291" customFormat="1">
      <c r="B425" s="290"/>
      <c r="D425" s="253" t="s">
        <v>148</v>
      </c>
      <c r="E425" s="292" t="s">
        <v>3</v>
      </c>
      <c r="F425" s="293" t="s">
        <v>288</v>
      </c>
      <c r="H425" s="294">
        <v>488.916</v>
      </c>
      <c r="L425" s="290"/>
      <c r="M425" s="295"/>
      <c r="N425" s="296"/>
      <c r="O425" s="296"/>
      <c r="P425" s="296"/>
      <c r="Q425" s="296"/>
      <c r="R425" s="296"/>
      <c r="S425" s="296"/>
      <c r="T425" s="297"/>
      <c r="AT425" s="292" t="s">
        <v>148</v>
      </c>
      <c r="AU425" s="292" t="s">
        <v>80</v>
      </c>
      <c r="AV425" s="291" t="s">
        <v>155</v>
      </c>
      <c r="AW425" s="291" t="s">
        <v>32</v>
      </c>
      <c r="AX425" s="291" t="s">
        <v>70</v>
      </c>
      <c r="AY425" s="292" t="s">
        <v>137</v>
      </c>
    </row>
    <row r="426" spans="2:51" s="266" customFormat="1">
      <c r="B426" s="267"/>
      <c r="D426" s="253" t="s">
        <v>148</v>
      </c>
      <c r="E426" s="268" t="s">
        <v>3</v>
      </c>
      <c r="F426" s="269" t="s">
        <v>490</v>
      </c>
      <c r="H426" s="268" t="s">
        <v>3</v>
      </c>
      <c r="L426" s="267"/>
      <c r="M426" s="270"/>
      <c r="N426" s="271"/>
      <c r="O426" s="271"/>
      <c r="P426" s="271"/>
      <c r="Q426" s="271"/>
      <c r="R426" s="271"/>
      <c r="S426" s="271"/>
      <c r="T426" s="272"/>
      <c r="AT426" s="268" t="s">
        <v>148</v>
      </c>
      <c r="AU426" s="268" t="s">
        <v>80</v>
      </c>
      <c r="AV426" s="266" t="s">
        <v>78</v>
      </c>
      <c r="AW426" s="266" t="s">
        <v>32</v>
      </c>
      <c r="AX426" s="266" t="s">
        <v>70</v>
      </c>
      <c r="AY426" s="268" t="s">
        <v>137</v>
      </c>
    </row>
    <row r="427" spans="2:51" s="258" customFormat="1">
      <c r="B427" s="259"/>
      <c r="D427" s="253" t="s">
        <v>148</v>
      </c>
      <c r="E427" s="260" t="s">
        <v>3</v>
      </c>
      <c r="F427" s="261" t="s">
        <v>473</v>
      </c>
      <c r="H427" s="262">
        <v>42</v>
      </c>
      <c r="L427" s="259"/>
      <c r="M427" s="263"/>
      <c r="N427" s="264"/>
      <c r="O427" s="264"/>
      <c r="P427" s="264"/>
      <c r="Q427" s="264"/>
      <c r="R427" s="264"/>
      <c r="S427" s="264"/>
      <c r="T427" s="265"/>
      <c r="AT427" s="260" t="s">
        <v>148</v>
      </c>
      <c r="AU427" s="260" t="s">
        <v>80</v>
      </c>
      <c r="AV427" s="258" t="s">
        <v>80</v>
      </c>
      <c r="AW427" s="258" t="s">
        <v>32</v>
      </c>
      <c r="AX427" s="258" t="s">
        <v>70</v>
      </c>
      <c r="AY427" s="260" t="s">
        <v>137</v>
      </c>
    </row>
    <row r="428" spans="2:51" s="266" customFormat="1">
      <c r="B428" s="267"/>
      <c r="D428" s="253" t="s">
        <v>148</v>
      </c>
      <c r="E428" s="268" t="s">
        <v>3</v>
      </c>
      <c r="F428" s="269" t="s">
        <v>491</v>
      </c>
      <c r="H428" s="268" t="s">
        <v>3</v>
      </c>
      <c r="L428" s="267"/>
      <c r="M428" s="270"/>
      <c r="N428" s="271"/>
      <c r="O428" s="271"/>
      <c r="P428" s="271"/>
      <c r="Q428" s="271"/>
      <c r="R428" s="271"/>
      <c r="S428" s="271"/>
      <c r="T428" s="272"/>
      <c r="AT428" s="268" t="s">
        <v>148</v>
      </c>
      <c r="AU428" s="268" t="s">
        <v>80</v>
      </c>
      <c r="AV428" s="266" t="s">
        <v>78</v>
      </c>
      <c r="AW428" s="266" t="s">
        <v>32</v>
      </c>
      <c r="AX428" s="266" t="s">
        <v>70</v>
      </c>
      <c r="AY428" s="268" t="s">
        <v>137</v>
      </c>
    </row>
    <row r="429" spans="2:51" s="258" customFormat="1">
      <c r="B429" s="259"/>
      <c r="D429" s="253" t="s">
        <v>148</v>
      </c>
      <c r="E429" s="260" t="s">
        <v>3</v>
      </c>
      <c r="F429" s="261" t="s">
        <v>492</v>
      </c>
      <c r="H429" s="262">
        <v>120.8</v>
      </c>
      <c r="L429" s="259"/>
      <c r="M429" s="263"/>
      <c r="N429" s="264"/>
      <c r="O429" s="264"/>
      <c r="P429" s="264"/>
      <c r="Q429" s="264"/>
      <c r="R429" s="264"/>
      <c r="S429" s="264"/>
      <c r="T429" s="265"/>
      <c r="AT429" s="260" t="s">
        <v>148</v>
      </c>
      <c r="AU429" s="260" t="s">
        <v>80</v>
      </c>
      <c r="AV429" s="258" t="s">
        <v>80</v>
      </c>
      <c r="AW429" s="258" t="s">
        <v>32</v>
      </c>
      <c r="AX429" s="258" t="s">
        <v>70</v>
      </c>
      <c r="AY429" s="260" t="s">
        <v>137</v>
      </c>
    </row>
    <row r="430" spans="2:51" s="291" customFormat="1">
      <c r="B430" s="290"/>
      <c r="D430" s="253" t="s">
        <v>148</v>
      </c>
      <c r="E430" s="292" t="s">
        <v>3</v>
      </c>
      <c r="F430" s="293" t="s">
        <v>288</v>
      </c>
      <c r="H430" s="294">
        <v>162.80000000000001</v>
      </c>
      <c r="L430" s="290"/>
      <c r="M430" s="295"/>
      <c r="N430" s="296"/>
      <c r="O430" s="296"/>
      <c r="P430" s="296"/>
      <c r="Q430" s="296"/>
      <c r="R430" s="296"/>
      <c r="S430" s="296"/>
      <c r="T430" s="297"/>
      <c r="AT430" s="292" t="s">
        <v>148</v>
      </c>
      <c r="AU430" s="292" t="s">
        <v>80</v>
      </c>
      <c r="AV430" s="291" t="s">
        <v>155</v>
      </c>
      <c r="AW430" s="291" t="s">
        <v>32</v>
      </c>
      <c r="AX430" s="291" t="s">
        <v>70</v>
      </c>
      <c r="AY430" s="292" t="s">
        <v>137</v>
      </c>
    </row>
    <row r="431" spans="2:51" s="258" customFormat="1">
      <c r="B431" s="259"/>
      <c r="D431" s="253" t="s">
        <v>148</v>
      </c>
      <c r="E431" s="260" t="s">
        <v>3</v>
      </c>
      <c r="F431" s="261" t="s">
        <v>493</v>
      </c>
      <c r="H431" s="262">
        <v>40.6</v>
      </c>
      <c r="L431" s="259"/>
      <c r="M431" s="263"/>
      <c r="N431" s="264"/>
      <c r="O431" s="264"/>
      <c r="P431" s="264"/>
      <c r="Q431" s="264"/>
      <c r="R431" s="264"/>
      <c r="S431" s="264"/>
      <c r="T431" s="265"/>
      <c r="AT431" s="260" t="s">
        <v>148</v>
      </c>
      <c r="AU431" s="260" t="s">
        <v>80</v>
      </c>
      <c r="AV431" s="258" t="s">
        <v>80</v>
      </c>
      <c r="AW431" s="258" t="s">
        <v>32</v>
      </c>
      <c r="AX431" s="258" t="s">
        <v>70</v>
      </c>
      <c r="AY431" s="260" t="s">
        <v>137</v>
      </c>
    </row>
    <row r="432" spans="2:51" s="258" customFormat="1">
      <c r="B432" s="259"/>
      <c r="D432" s="253" t="s">
        <v>148</v>
      </c>
      <c r="E432" s="260" t="s">
        <v>3</v>
      </c>
      <c r="F432" s="261" t="s">
        <v>494</v>
      </c>
      <c r="H432" s="262">
        <v>68.8</v>
      </c>
      <c r="L432" s="259"/>
      <c r="M432" s="263"/>
      <c r="N432" s="264"/>
      <c r="O432" s="264"/>
      <c r="P432" s="264"/>
      <c r="Q432" s="264"/>
      <c r="R432" s="264"/>
      <c r="S432" s="264"/>
      <c r="T432" s="265"/>
      <c r="AT432" s="260" t="s">
        <v>148</v>
      </c>
      <c r="AU432" s="260" t="s">
        <v>80</v>
      </c>
      <c r="AV432" s="258" t="s">
        <v>80</v>
      </c>
      <c r="AW432" s="258" t="s">
        <v>32</v>
      </c>
      <c r="AX432" s="258" t="s">
        <v>70</v>
      </c>
      <c r="AY432" s="260" t="s">
        <v>137</v>
      </c>
    </row>
    <row r="433" spans="1:65" s="258" customFormat="1">
      <c r="B433" s="259"/>
      <c r="D433" s="253" t="s">
        <v>148</v>
      </c>
      <c r="E433" s="260" t="s">
        <v>3</v>
      </c>
      <c r="F433" s="261" t="s">
        <v>495</v>
      </c>
      <c r="H433" s="262">
        <v>51.8</v>
      </c>
      <c r="L433" s="259"/>
      <c r="M433" s="263"/>
      <c r="N433" s="264"/>
      <c r="O433" s="264"/>
      <c r="P433" s="264"/>
      <c r="Q433" s="264"/>
      <c r="R433" s="264"/>
      <c r="S433" s="264"/>
      <c r="T433" s="265"/>
      <c r="AT433" s="260" t="s">
        <v>148</v>
      </c>
      <c r="AU433" s="260" t="s">
        <v>80</v>
      </c>
      <c r="AV433" s="258" t="s">
        <v>80</v>
      </c>
      <c r="AW433" s="258" t="s">
        <v>32</v>
      </c>
      <c r="AX433" s="258" t="s">
        <v>70</v>
      </c>
      <c r="AY433" s="260" t="s">
        <v>137</v>
      </c>
    </row>
    <row r="434" spans="1:65" s="258" customFormat="1">
      <c r="B434" s="259"/>
      <c r="D434" s="253" t="s">
        <v>148</v>
      </c>
      <c r="E434" s="260" t="s">
        <v>3</v>
      </c>
      <c r="F434" s="261" t="s">
        <v>496</v>
      </c>
      <c r="H434" s="262">
        <v>34.4</v>
      </c>
      <c r="L434" s="259"/>
      <c r="M434" s="263"/>
      <c r="N434" s="264"/>
      <c r="O434" s="264"/>
      <c r="P434" s="264"/>
      <c r="Q434" s="264"/>
      <c r="R434" s="264"/>
      <c r="S434" s="264"/>
      <c r="T434" s="265"/>
      <c r="AT434" s="260" t="s">
        <v>148</v>
      </c>
      <c r="AU434" s="260" t="s">
        <v>80</v>
      </c>
      <c r="AV434" s="258" t="s">
        <v>80</v>
      </c>
      <c r="AW434" s="258" t="s">
        <v>32</v>
      </c>
      <c r="AX434" s="258" t="s">
        <v>70</v>
      </c>
      <c r="AY434" s="260" t="s">
        <v>137</v>
      </c>
    </row>
    <row r="435" spans="1:65" s="291" customFormat="1">
      <c r="B435" s="290"/>
      <c r="D435" s="253" t="s">
        <v>148</v>
      </c>
      <c r="E435" s="292" t="s">
        <v>3</v>
      </c>
      <c r="F435" s="293" t="s">
        <v>288</v>
      </c>
      <c r="H435" s="294">
        <v>195.6</v>
      </c>
      <c r="L435" s="290"/>
      <c r="M435" s="295"/>
      <c r="N435" s="296"/>
      <c r="O435" s="296"/>
      <c r="P435" s="296"/>
      <c r="Q435" s="296"/>
      <c r="R435" s="296"/>
      <c r="S435" s="296"/>
      <c r="T435" s="297"/>
      <c r="AT435" s="292" t="s">
        <v>148</v>
      </c>
      <c r="AU435" s="292" t="s">
        <v>80</v>
      </c>
      <c r="AV435" s="291" t="s">
        <v>155</v>
      </c>
      <c r="AW435" s="291" t="s">
        <v>32</v>
      </c>
      <c r="AX435" s="291" t="s">
        <v>70</v>
      </c>
      <c r="AY435" s="292" t="s">
        <v>137</v>
      </c>
    </row>
    <row r="436" spans="1:65" s="266" customFormat="1">
      <c r="B436" s="267"/>
      <c r="D436" s="253" t="s">
        <v>148</v>
      </c>
      <c r="E436" s="268" t="s">
        <v>3</v>
      </c>
      <c r="F436" s="269" t="s">
        <v>343</v>
      </c>
      <c r="H436" s="268" t="s">
        <v>3</v>
      </c>
      <c r="L436" s="267"/>
      <c r="M436" s="270"/>
      <c r="N436" s="271"/>
      <c r="O436" s="271"/>
      <c r="P436" s="271"/>
      <c r="Q436" s="271"/>
      <c r="R436" s="271"/>
      <c r="S436" s="271"/>
      <c r="T436" s="272"/>
      <c r="AT436" s="268" t="s">
        <v>148</v>
      </c>
      <c r="AU436" s="268" t="s">
        <v>80</v>
      </c>
      <c r="AV436" s="266" t="s">
        <v>78</v>
      </c>
      <c r="AW436" s="266" t="s">
        <v>32</v>
      </c>
      <c r="AX436" s="266" t="s">
        <v>70</v>
      </c>
      <c r="AY436" s="268" t="s">
        <v>137</v>
      </c>
    </row>
    <row r="437" spans="1:65" s="258" customFormat="1">
      <c r="B437" s="259"/>
      <c r="D437" s="253" t="s">
        <v>148</v>
      </c>
      <c r="E437" s="260" t="s">
        <v>3</v>
      </c>
      <c r="F437" s="261" t="s">
        <v>497</v>
      </c>
      <c r="H437" s="262">
        <v>5.8</v>
      </c>
      <c r="L437" s="259"/>
      <c r="M437" s="263"/>
      <c r="N437" s="264"/>
      <c r="O437" s="264"/>
      <c r="P437" s="264"/>
      <c r="Q437" s="264"/>
      <c r="R437" s="264"/>
      <c r="S437" s="264"/>
      <c r="T437" s="265"/>
      <c r="AT437" s="260" t="s">
        <v>148</v>
      </c>
      <c r="AU437" s="260" t="s">
        <v>80</v>
      </c>
      <c r="AV437" s="258" t="s">
        <v>80</v>
      </c>
      <c r="AW437" s="258" t="s">
        <v>32</v>
      </c>
      <c r="AX437" s="258" t="s">
        <v>70</v>
      </c>
      <c r="AY437" s="260" t="s">
        <v>137</v>
      </c>
    </row>
    <row r="438" spans="1:65" s="291" customFormat="1">
      <c r="B438" s="290"/>
      <c r="D438" s="253" t="s">
        <v>148</v>
      </c>
      <c r="E438" s="292" t="s">
        <v>3</v>
      </c>
      <c r="F438" s="293" t="s">
        <v>288</v>
      </c>
      <c r="H438" s="294">
        <v>5.8</v>
      </c>
      <c r="L438" s="290"/>
      <c r="M438" s="295"/>
      <c r="N438" s="296"/>
      <c r="O438" s="296"/>
      <c r="P438" s="296"/>
      <c r="Q438" s="296"/>
      <c r="R438" s="296"/>
      <c r="S438" s="296"/>
      <c r="T438" s="297"/>
      <c r="AT438" s="292" t="s">
        <v>148</v>
      </c>
      <c r="AU438" s="292" t="s">
        <v>80</v>
      </c>
      <c r="AV438" s="291" t="s">
        <v>155</v>
      </c>
      <c r="AW438" s="291" t="s">
        <v>32</v>
      </c>
      <c r="AX438" s="291" t="s">
        <v>70</v>
      </c>
      <c r="AY438" s="292" t="s">
        <v>137</v>
      </c>
    </row>
    <row r="439" spans="1:65" s="273" customFormat="1">
      <c r="B439" s="274"/>
      <c r="D439" s="253" t="s">
        <v>148</v>
      </c>
      <c r="E439" s="275" t="s">
        <v>88</v>
      </c>
      <c r="F439" s="276" t="s">
        <v>184</v>
      </c>
      <c r="H439" s="277">
        <v>1463.4559999999999</v>
      </c>
      <c r="L439" s="274"/>
      <c r="M439" s="278"/>
      <c r="N439" s="279"/>
      <c r="O439" s="279"/>
      <c r="P439" s="279"/>
      <c r="Q439" s="279"/>
      <c r="R439" s="279"/>
      <c r="S439" s="279"/>
      <c r="T439" s="280"/>
      <c r="AT439" s="275" t="s">
        <v>148</v>
      </c>
      <c r="AU439" s="275" t="s">
        <v>80</v>
      </c>
      <c r="AV439" s="273" t="s">
        <v>144</v>
      </c>
      <c r="AW439" s="273" t="s">
        <v>32</v>
      </c>
      <c r="AX439" s="273" t="s">
        <v>78</v>
      </c>
      <c r="AY439" s="275" t="s">
        <v>137</v>
      </c>
    </row>
    <row r="440" spans="1:65" s="171" customFormat="1" ht="16.5" customHeight="1">
      <c r="A440" s="168"/>
      <c r="B440" s="169"/>
      <c r="C440" s="281" t="s">
        <v>498</v>
      </c>
      <c r="D440" s="281" t="s">
        <v>243</v>
      </c>
      <c r="E440" s="282" t="s">
        <v>499</v>
      </c>
      <c r="F440" s="283" t="s">
        <v>500</v>
      </c>
      <c r="G440" s="284" t="s">
        <v>142</v>
      </c>
      <c r="H440" s="285">
        <v>804.90099999999995</v>
      </c>
      <c r="I440" s="78"/>
      <c r="J440" s="286">
        <f>ROUND(I440*H440,2)</f>
        <v>0</v>
      </c>
      <c r="K440" s="283" t="s">
        <v>143</v>
      </c>
      <c r="L440" s="287"/>
      <c r="M440" s="288" t="s">
        <v>3</v>
      </c>
      <c r="N440" s="289" t="s">
        <v>41</v>
      </c>
      <c r="O440" s="248"/>
      <c r="P440" s="249">
        <f>O440*H440</f>
        <v>0</v>
      </c>
      <c r="Q440" s="249">
        <v>2E-3</v>
      </c>
      <c r="R440" s="249">
        <f>Q440*H440</f>
        <v>1.609802</v>
      </c>
      <c r="S440" s="249">
        <v>0</v>
      </c>
      <c r="T440" s="250">
        <f>S440*H440</f>
        <v>0</v>
      </c>
      <c r="U440" s="168"/>
      <c r="V440" s="168"/>
      <c r="W440" s="168"/>
      <c r="X440" s="168"/>
      <c r="Y440" s="168"/>
      <c r="Z440" s="168"/>
      <c r="AA440" s="168"/>
      <c r="AB440" s="168"/>
      <c r="AC440" s="168"/>
      <c r="AD440" s="168"/>
      <c r="AE440" s="168"/>
      <c r="AR440" s="251" t="s">
        <v>196</v>
      </c>
      <c r="AT440" s="251" t="s">
        <v>243</v>
      </c>
      <c r="AU440" s="251" t="s">
        <v>80</v>
      </c>
      <c r="AY440" s="160" t="s">
        <v>137</v>
      </c>
      <c r="BE440" s="252">
        <f>IF(N440="základní",J440,0)</f>
        <v>0</v>
      </c>
      <c r="BF440" s="252">
        <f>IF(N440="snížená",J440,0)</f>
        <v>0</v>
      </c>
      <c r="BG440" s="252">
        <f>IF(N440="zákl. přenesená",J440,0)</f>
        <v>0</v>
      </c>
      <c r="BH440" s="252">
        <f>IF(N440="sníž. přenesená",J440,0)</f>
        <v>0</v>
      </c>
      <c r="BI440" s="252">
        <f>IF(N440="nulová",J440,0)</f>
        <v>0</v>
      </c>
      <c r="BJ440" s="160" t="s">
        <v>78</v>
      </c>
      <c r="BK440" s="252">
        <f>ROUND(I440*H440,2)</f>
        <v>0</v>
      </c>
      <c r="BL440" s="160" t="s">
        <v>144</v>
      </c>
      <c r="BM440" s="251" t="s">
        <v>501</v>
      </c>
    </row>
    <row r="441" spans="1:65" s="258" customFormat="1">
      <c r="B441" s="259"/>
      <c r="D441" s="253" t="s">
        <v>148</v>
      </c>
      <c r="E441" s="260" t="s">
        <v>3</v>
      </c>
      <c r="F441" s="261" t="s">
        <v>502</v>
      </c>
      <c r="H441" s="262">
        <v>804.90099999999995</v>
      </c>
      <c r="L441" s="259"/>
      <c r="M441" s="263"/>
      <c r="N441" s="264"/>
      <c r="O441" s="264"/>
      <c r="P441" s="264"/>
      <c r="Q441" s="264"/>
      <c r="R441" s="264"/>
      <c r="S441" s="264"/>
      <c r="T441" s="265"/>
      <c r="AT441" s="260" t="s">
        <v>148</v>
      </c>
      <c r="AU441" s="260" t="s">
        <v>80</v>
      </c>
      <c r="AV441" s="258" t="s">
        <v>80</v>
      </c>
      <c r="AW441" s="258" t="s">
        <v>32</v>
      </c>
      <c r="AX441" s="258" t="s">
        <v>78</v>
      </c>
      <c r="AY441" s="260" t="s">
        <v>137</v>
      </c>
    </row>
    <row r="442" spans="1:65" s="171" customFormat="1" ht="24" customHeight="1">
      <c r="A442" s="168"/>
      <c r="B442" s="169"/>
      <c r="C442" s="240" t="s">
        <v>503</v>
      </c>
      <c r="D442" s="240" t="s">
        <v>139</v>
      </c>
      <c r="E442" s="241" t="s">
        <v>504</v>
      </c>
      <c r="F442" s="242" t="s">
        <v>505</v>
      </c>
      <c r="G442" s="243" t="s">
        <v>142</v>
      </c>
      <c r="H442" s="244">
        <v>793.75</v>
      </c>
      <c r="I442" s="77"/>
      <c r="J442" s="245">
        <f>ROUND(I442*H442,2)</f>
        <v>0</v>
      </c>
      <c r="K442" s="242" t="s">
        <v>143</v>
      </c>
      <c r="L442" s="169"/>
      <c r="M442" s="246" t="s">
        <v>3</v>
      </c>
      <c r="N442" s="247" t="s">
        <v>41</v>
      </c>
      <c r="O442" s="248"/>
      <c r="P442" s="249">
        <f>O442*H442</f>
        <v>0</v>
      </c>
      <c r="Q442" s="249">
        <v>6.28E-3</v>
      </c>
      <c r="R442" s="249">
        <f>Q442*H442</f>
        <v>4.98475</v>
      </c>
      <c r="S442" s="249">
        <v>0</v>
      </c>
      <c r="T442" s="250">
        <f>S442*H442</f>
        <v>0</v>
      </c>
      <c r="U442" s="168"/>
      <c r="V442" s="168"/>
      <c r="W442" s="168"/>
      <c r="X442" s="168"/>
      <c r="Y442" s="168"/>
      <c r="Z442" s="168"/>
      <c r="AA442" s="168"/>
      <c r="AB442" s="168"/>
      <c r="AC442" s="168"/>
      <c r="AD442" s="168"/>
      <c r="AE442" s="168"/>
      <c r="AR442" s="251" t="s">
        <v>144</v>
      </c>
      <c r="AT442" s="251" t="s">
        <v>139</v>
      </c>
      <c r="AU442" s="251" t="s">
        <v>80</v>
      </c>
      <c r="AY442" s="160" t="s">
        <v>137</v>
      </c>
      <c r="BE442" s="252">
        <f>IF(N442="základní",J442,0)</f>
        <v>0</v>
      </c>
      <c r="BF442" s="252">
        <f>IF(N442="snížená",J442,0)</f>
        <v>0</v>
      </c>
      <c r="BG442" s="252">
        <f>IF(N442="zákl. přenesená",J442,0)</f>
        <v>0</v>
      </c>
      <c r="BH442" s="252">
        <f>IF(N442="sníž. přenesená",J442,0)</f>
        <v>0</v>
      </c>
      <c r="BI442" s="252">
        <f>IF(N442="nulová",J442,0)</f>
        <v>0</v>
      </c>
      <c r="BJ442" s="160" t="s">
        <v>78</v>
      </c>
      <c r="BK442" s="252">
        <f>ROUND(I442*H442,2)</f>
        <v>0</v>
      </c>
      <c r="BL442" s="160" t="s">
        <v>144</v>
      </c>
      <c r="BM442" s="251" t="s">
        <v>506</v>
      </c>
    </row>
    <row r="443" spans="1:65" s="258" customFormat="1">
      <c r="B443" s="259"/>
      <c r="D443" s="253" t="s">
        <v>148</v>
      </c>
      <c r="E443" s="260" t="s">
        <v>3</v>
      </c>
      <c r="F443" s="261" t="s">
        <v>90</v>
      </c>
      <c r="H443" s="262">
        <v>691.67</v>
      </c>
      <c r="L443" s="259"/>
      <c r="M443" s="263"/>
      <c r="N443" s="264"/>
      <c r="O443" s="264"/>
      <c r="P443" s="264"/>
      <c r="Q443" s="264"/>
      <c r="R443" s="264"/>
      <c r="S443" s="264"/>
      <c r="T443" s="265"/>
      <c r="AT443" s="260" t="s">
        <v>148</v>
      </c>
      <c r="AU443" s="260" t="s">
        <v>80</v>
      </c>
      <c r="AV443" s="258" t="s">
        <v>80</v>
      </c>
      <c r="AW443" s="258" t="s">
        <v>32</v>
      </c>
      <c r="AX443" s="258" t="s">
        <v>70</v>
      </c>
      <c r="AY443" s="260" t="s">
        <v>137</v>
      </c>
    </row>
    <row r="444" spans="1:65" s="258" customFormat="1">
      <c r="B444" s="259"/>
      <c r="D444" s="253" t="s">
        <v>148</v>
      </c>
      <c r="E444" s="260" t="s">
        <v>3</v>
      </c>
      <c r="F444" s="261" t="s">
        <v>507</v>
      </c>
      <c r="H444" s="262">
        <v>102.08</v>
      </c>
      <c r="L444" s="259"/>
      <c r="M444" s="263"/>
      <c r="N444" s="264"/>
      <c r="O444" s="264"/>
      <c r="P444" s="264"/>
      <c r="Q444" s="264"/>
      <c r="R444" s="264"/>
      <c r="S444" s="264"/>
      <c r="T444" s="265"/>
      <c r="AT444" s="260" t="s">
        <v>148</v>
      </c>
      <c r="AU444" s="260" t="s">
        <v>80</v>
      </c>
      <c r="AV444" s="258" t="s">
        <v>80</v>
      </c>
      <c r="AW444" s="258" t="s">
        <v>32</v>
      </c>
      <c r="AX444" s="258" t="s">
        <v>70</v>
      </c>
      <c r="AY444" s="260" t="s">
        <v>137</v>
      </c>
    </row>
    <row r="445" spans="1:65" s="273" customFormat="1">
      <c r="B445" s="274"/>
      <c r="D445" s="253" t="s">
        <v>148</v>
      </c>
      <c r="E445" s="275" t="s">
        <v>3</v>
      </c>
      <c r="F445" s="276" t="s">
        <v>184</v>
      </c>
      <c r="H445" s="277">
        <v>793.75</v>
      </c>
      <c r="L445" s="274"/>
      <c r="M445" s="278"/>
      <c r="N445" s="279"/>
      <c r="O445" s="279"/>
      <c r="P445" s="279"/>
      <c r="Q445" s="279"/>
      <c r="R445" s="279"/>
      <c r="S445" s="279"/>
      <c r="T445" s="280"/>
      <c r="AT445" s="275" t="s">
        <v>148</v>
      </c>
      <c r="AU445" s="275" t="s">
        <v>80</v>
      </c>
      <c r="AV445" s="273" t="s">
        <v>144</v>
      </c>
      <c r="AW445" s="273" t="s">
        <v>32</v>
      </c>
      <c r="AX445" s="273" t="s">
        <v>78</v>
      </c>
      <c r="AY445" s="275" t="s">
        <v>137</v>
      </c>
    </row>
    <row r="446" spans="1:65" s="171" customFormat="1" ht="24" customHeight="1">
      <c r="A446" s="168"/>
      <c r="B446" s="169"/>
      <c r="C446" s="240" t="s">
        <v>508</v>
      </c>
      <c r="D446" s="240" t="s">
        <v>139</v>
      </c>
      <c r="E446" s="241" t="s">
        <v>509</v>
      </c>
      <c r="F446" s="242" t="s">
        <v>510</v>
      </c>
      <c r="G446" s="243" t="s">
        <v>142</v>
      </c>
      <c r="H446" s="244">
        <v>3116.7280000000001</v>
      </c>
      <c r="I446" s="77"/>
      <c r="J446" s="245">
        <f>ROUND(I446*H446,2)</f>
        <v>0</v>
      </c>
      <c r="K446" s="242" t="s">
        <v>143</v>
      </c>
      <c r="L446" s="169"/>
      <c r="M446" s="246" t="s">
        <v>3</v>
      </c>
      <c r="N446" s="247" t="s">
        <v>41</v>
      </c>
      <c r="O446" s="248"/>
      <c r="P446" s="249">
        <f>O446*H446</f>
        <v>0</v>
      </c>
      <c r="Q446" s="249">
        <v>3.48E-3</v>
      </c>
      <c r="R446" s="249">
        <f>Q446*H446</f>
        <v>10.84621344</v>
      </c>
      <c r="S446" s="249">
        <v>0</v>
      </c>
      <c r="T446" s="250">
        <f>S446*H446</f>
        <v>0</v>
      </c>
      <c r="U446" s="168"/>
      <c r="V446" s="168"/>
      <c r="W446" s="168"/>
      <c r="X446" s="168"/>
      <c r="Y446" s="168"/>
      <c r="Z446" s="168"/>
      <c r="AA446" s="168"/>
      <c r="AB446" s="168"/>
      <c r="AC446" s="168"/>
      <c r="AD446" s="168"/>
      <c r="AE446" s="168"/>
      <c r="AR446" s="251" t="s">
        <v>144</v>
      </c>
      <c r="AT446" s="251" t="s">
        <v>139</v>
      </c>
      <c r="AU446" s="251" t="s">
        <v>80</v>
      </c>
      <c r="AY446" s="160" t="s">
        <v>137</v>
      </c>
      <c r="BE446" s="252">
        <f>IF(N446="základní",J446,0)</f>
        <v>0</v>
      </c>
      <c r="BF446" s="252">
        <f>IF(N446="snížená",J446,0)</f>
        <v>0</v>
      </c>
      <c r="BG446" s="252">
        <f>IF(N446="zákl. přenesená",J446,0)</f>
        <v>0</v>
      </c>
      <c r="BH446" s="252">
        <f>IF(N446="sníž. přenesená",J446,0)</f>
        <v>0</v>
      </c>
      <c r="BI446" s="252">
        <f>IF(N446="nulová",J446,0)</f>
        <v>0</v>
      </c>
      <c r="BJ446" s="160" t="s">
        <v>78</v>
      </c>
      <c r="BK446" s="252">
        <f>ROUND(I446*H446,2)</f>
        <v>0</v>
      </c>
      <c r="BL446" s="160" t="s">
        <v>144</v>
      </c>
      <c r="BM446" s="251" t="s">
        <v>511</v>
      </c>
    </row>
    <row r="447" spans="1:65" s="258" customFormat="1">
      <c r="B447" s="259"/>
      <c r="D447" s="253" t="s">
        <v>148</v>
      </c>
      <c r="E447" s="260" t="s">
        <v>3</v>
      </c>
      <c r="F447" s="261" t="s">
        <v>83</v>
      </c>
      <c r="H447" s="262">
        <v>2517.9319999999998</v>
      </c>
      <c r="L447" s="259"/>
      <c r="M447" s="263"/>
      <c r="N447" s="264"/>
      <c r="O447" s="264"/>
      <c r="P447" s="264"/>
      <c r="Q447" s="264"/>
      <c r="R447" s="264"/>
      <c r="S447" s="264"/>
      <c r="T447" s="265"/>
      <c r="AT447" s="260" t="s">
        <v>148</v>
      </c>
      <c r="AU447" s="260" t="s">
        <v>80</v>
      </c>
      <c r="AV447" s="258" t="s">
        <v>80</v>
      </c>
      <c r="AW447" s="258" t="s">
        <v>32</v>
      </c>
      <c r="AX447" s="258" t="s">
        <v>70</v>
      </c>
      <c r="AY447" s="260" t="s">
        <v>137</v>
      </c>
    </row>
    <row r="448" spans="1:65" s="258" customFormat="1">
      <c r="B448" s="259"/>
      <c r="D448" s="253" t="s">
        <v>148</v>
      </c>
      <c r="E448" s="260" t="s">
        <v>3</v>
      </c>
      <c r="F448" s="261" t="s">
        <v>512</v>
      </c>
      <c r="H448" s="262">
        <v>50</v>
      </c>
      <c r="L448" s="259"/>
      <c r="M448" s="263"/>
      <c r="N448" s="264"/>
      <c r="O448" s="264"/>
      <c r="P448" s="264"/>
      <c r="Q448" s="264"/>
      <c r="R448" s="264"/>
      <c r="S448" s="264"/>
      <c r="T448" s="265"/>
      <c r="AT448" s="260" t="s">
        <v>148</v>
      </c>
      <c r="AU448" s="260" t="s">
        <v>80</v>
      </c>
      <c r="AV448" s="258" t="s">
        <v>80</v>
      </c>
      <c r="AW448" s="258" t="s">
        <v>32</v>
      </c>
      <c r="AX448" s="258" t="s">
        <v>70</v>
      </c>
      <c r="AY448" s="260" t="s">
        <v>137</v>
      </c>
    </row>
    <row r="449" spans="1:65" s="258" customFormat="1">
      <c r="B449" s="259"/>
      <c r="D449" s="253" t="s">
        <v>148</v>
      </c>
      <c r="E449" s="260" t="s">
        <v>3</v>
      </c>
      <c r="F449" s="261" t="s">
        <v>513</v>
      </c>
      <c r="H449" s="262">
        <v>548.79600000000005</v>
      </c>
      <c r="L449" s="259"/>
      <c r="M449" s="263"/>
      <c r="N449" s="264"/>
      <c r="O449" s="264"/>
      <c r="P449" s="264"/>
      <c r="Q449" s="264"/>
      <c r="R449" s="264"/>
      <c r="S449" s="264"/>
      <c r="T449" s="265"/>
      <c r="AT449" s="260" t="s">
        <v>148</v>
      </c>
      <c r="AU449" s="260" t="s">
        <v>80</v>
      </c>
      <c r="AV449" s="258" t="s">
        <v>80</v>
      </c>
      <c r="AW449" s="258" t="s">
        <v>32</v>
      </c>
      <c r="AX449" s="258" t="s">
        <v>70</v>
      </c>
      <c r="AY449" s="260" t="s">
        <v>137</v>
      </c>
    </row>
    <row r="450" spans="1:65" s="273" customFormat="1">
      <c r="B450" s="274"/>
      <c r="D450" s="253" t="s">
        <v>148</v>
      </c>
      <c r="E450" s="275" t="s">
        <v>3</v>
      </c>
      <c r="F450" s="276" t="s">
        <v>184</v>
      </c>
      <c r="H450" s="277">
        <v>3116.7280000000001</v>
      </c>
      <c r="L450" s="274"/>
      <c r="M450" s="278"/>
      <c r="N450" s="279"/>
      <c r="O450" s="279"/>
      <c r="P450" s="279"/>
      <c r="Q450" s="279"/>
      <c r="R450" s="279"/>
      <c r="S450" s="279"/>
      <c r="T450" s="280"/>
      <c r="AT450" s="275" t="s">
        <v>148</v>
      </c>
      <c r="AU450" s="275" t="s">
        <v>80</v>
      </c>
      <c r="AV450" s="273" t="s">
        <v>144</v>
      </c>
      <c r="AW450" s="273" t="s">
        <v>32</v>
      </c>
      <c r="AX450" s="273" t="s">
        <v>78</v>
      </c>
      <c r="AY450" s="275" t="s">
        <v>137</v>
      </c>
    </row>
    <row r="451" spans="1:65" s="171" customFormat="1" ht="24" customHeight="1">
      <c r="A451" s="168"/>
      <c r="B451" s="169"/>
      <c r="C451" s="240" t="s">
        <v>514</v>
      </c>
      <c r="D451" s="240" t="s">
        <v>139</v>
      </c>
      <c r="E451" s="241" t="s">
        <v>515</v>
      </c>
      <c r="F451" s="242" t="s">
        <v>516</v>
      </c>
      <c r="G451" s="243" t="s">
        <v>142</v>
      </c>
      <c r="H451" s="244">
        <v>944.42100000000005</v>
      </c>
      <c r="I451" s="77"/>
      <c r="J451" s="245">
        <f>ROUND(I451*H451,2)</f>
        <v>0</v>
      </c>
      <c r="K451" s="242" t="s">
        <v>143</v>
      </c>
      <c r="L451" s="169"/>
      <c r="M451" s="246" t="s">
        <v>3</v>
      </c>
      <c r="N451" s="247" t="s">
        <v>41</v>
      </c>
      <c r="O451" s="248"/>
      <c r="P451" s="249">
        <f>O451*H451</f>
        <v>0</v>
      </c>
      <c r="Q451" s="249">
        <v>0</v>
      </c>
      <c r="R451" s="249">
        <f>Q451*H451</f>
        <v>0</v>
      </c>
      <c r="S451" s="249">
        <v>0</v>
      </c>
      <c r="T451" s="250">
        <f>S451*H451</f>
        <v>0</v>
      </c>
      <c r="U451" s="168"/>
      <c r="V451" s="168"/>
      <c r="W451" s="168"/>
      <c r="X451" s="168"/>
      <c r="Y451" s="168"/>
      <c r="Z451" s="168"/>
      <c r="AA451" s="168"/>
      <c r="AB451" s="168"/>
      <c r="AC451" s="168"/>
      <c r="AD451" s="168"/>
      <c r="AE451" s="168"/>
      <c r="AR451" s="251" t="s">
        <v>144</v>
      </c>
      <c r="AT451" s="251" t="s">
        <v>139</v>
      </c>
      <c r="AU451" s="251" t="s">
        <v>80</v>
      </c>
      <c r="AY451" s="160" t="s">
        <v>137</v>
      </c>
      <c r="BE451" s="252">
        <f>IF(N451="základní",J451,0)</f>
        <v>0</v>
      </c>
      <c r="BF451" s="252">
        <f>IF(N451="snížená",J451,0)</f>
        <v>0</v>
      </c>
      <c r="BG451" s="252">
        <f>IF(N451="zákl. přenesená",J451,0)</f>
        <v>0</v>
      </c>
      <c r="BH451" s="252">
        <f>IF(N451="sníž. přenesená",J451,0)</f>
        <v>0</v>
      </c>
      <c r="BI451" s="252">
        <f>IF(N451="nulová",J451,0)</f>
        <v>0</v>
      </c>
      <c r="BJ451" s="160" t="s">
        <v>78</v>
      </c>
      <c r="BK451" s="252">
        <f>ROUND(I451*H451,2)</f>
        <v>0</v>
      </c>
      <c r="BL451" s="160" t="s">
        <v>144</v>
      </c>
      <c r="BM451" s="251" t="s">
        <v>517</v>
      </c>
    </row>
    <row r="452" spans="1:65" s="171" customFormat="1" ht="38.4">
      <c r="A452" s="168"/>
      <c r="B452" s="169"/>
      <c r="C452" s="168"/>
      <c r="D452" s="253" t="s">
        <v>146</v>
      </c>
      <c r="E452" s="168"/>
      <c r="F452" s="254" t="s">
        <v>518</v>
      </c>
      <c r="G452" s="168"/>
      <c r="H452" s="168"/>
      <c r="I452" s="168"/>
      <c r="J452" s="168"/>
      <c r="K452" s="168"/>
      <c r="L452" s="169"/>
      <c r="M452" s="255"/>
      <c r="N452" s="256"/>
      <c r="O452" s="248"/>
      <c r="P452" s="248"/>
      <c r="Q452" s="248"/>
      <c r="R452" s="248"/>
      <c r="S452" s="248"/>
      <c r="T452" s="257"/>
      <c r="U452" s="168"/>
      <c r="V452" s="168"/>
      <c r="W452" s="168"/>
      <c r="X452" s="168"/>
      <c r="Y452" s="168"/>
      <c r="Z452" s="168"/>
      <c r="AA452" s="168"/>
      <c r="AB452" s="168"/>
      <c r="AC452" s="168"/>
      <c r="AD452" s="168"/>
      <c r="AE452" s="168"/>
      <c r="AT452" s="160" t="s">
        <v>146</v>
      </c>
      <c r="AU452" s="160" t="s">
        <v>80</v>
      </c>
    </row>
    <row r="453" spans="1:65" s="266" customFormat="1">
      <c r="B453" s="267"/>
      <c r="D453" s="253" t="s">
        <v>148</v>
      </c>
      <c r="E453" s="268" t="s">
        <v>3</v>
      </c>
      <c r="F453" s="269" t="s">
        <v>374</v>
      </c>
      <c r="H453" s="268" t="s">
        <v>3</v>
      </c>
      <c r="L453" s="267"/>
      <c r="M453" s="270"/>
      <c r="N453" s="271"/>
      <c r="O453" s="271"/>
      <c r="P453" s="271"/>
      <c r="Q453" s="271"/>
      <c r="R453" s="271"/>
      <c r="S453" s="271"/>
      <c r="T453" s="272"/>
      <c r="AT453" s="268" t="s">
        <v>148</v>
      </c>
      <c r="AU453" s="268" t="s">
        <v>80</v>
      </c>
      <c r="AV453" s="266" t="s">
        <v>78</v>
      </c>
      <c r="AW453" s="266" t="s">
        <v>32</v>
      </c>
      <c r="AX453" s="266" t="s">
        <v>70</v>
      </c>
      <c r="AY453" s="268" t="s">
        <v>137</v>
      </c>
    </row>
    <row r="454" spans="1:65" s="266" customFormat="1">
      <c r="B454" s="267"/>
      <c r="D454" s="253" t="s">
        <v>148</v>
      </c>
      <c r="E454" s="268" t="s">
        <v>3</v>
      </c>
      <c r="F454" s="269" t="s">
        <v>519</v>
      </c>
      <c r="H454" s="268" t="s">
        <v>3</v>
      </c>
      <c r="L454" s="267"/>
      <c r="M454" s="270"/>
      <c r="N454" s="271"/>
      <c r="O454" s="271"/>
      <c r="P454" s="271"/>
      <c r="Q454" s="271"/>
      <c r="R454" s="271"/>
      <c r="S454" s="271"/>
      <c r="T454" s="272"/>
      <c r="AT454" s="268" t="s">
        <v>148</v>
      </c>
      <c r="AU454" s="268" t="s">
        <v>80</v>
      </c>
      <c r="AV454" s="266" t="s">
        <v>78</v>
      </c>
      <c r="AW454" s="266" t="s">
        <v>32</v>
      </c>
      <c r="AX454" s="266" t="s">
        <v>70</v>
      </c>
      <c r="AY454" s="268" t="s">
        <v>137</v>
      </c>
    </row>
    <row r="455" spans="1:65" s="258" customFormat="1">
      <c r="B455" s="259"/>
      <c r="D455" s="253" t="s">
        <v>148</v>
      </c>
      <c r="E455" s="260" t="s">
        <v>3</v>
      </c>
      <c r="F455" s="261" t="s">
        <v>520</v>
      </c>
      <c r="H455" s="262">
        <v>24.15</v>
      </c>
      <c r="L455" s="259"/>
      <c r="M455" s="263"/>
      <c r="N455" s="264"/>
      <c r="O455" s="264"/>
      <c r="P455" s="264"/>
      <c r="Q455" s="264"/>
      <c r="R455" s="264"/>
      <c r="S455" s="264"/>
      <c r="T455" s="265"/>
      <c r="AT455" s="260" t="s">
        <v>148</v>
      </c>
      <c r="AU455" s="260" t="s">
        <v>80</v>
      </c>
      <c r="AV455" s="258" t="s">
        <v>80</v>
      </c>
      <c r="AW455" s="258" t="s">
        <v>32</v>
      </c>
      <c r="AX455" s="258" t="s">
        <v>70</v>
      </c>
      <c r="AY455" s="260" t="s">
        <v>137</v>
      </c>
    </row>
    <row r="456" spans="1:65" s="266" customFormat="1">
      <c r="B456" s="267"/>
      <c r="D456" s="253" t="s">
        <v>148</v>
      </c>
      <c r="E456" s="268" t="s">
        <v>3</v>
      </c>
      <c r="F456" s="269" t="s">
        <v>521</v>
      </c>
      <c r="H456" s="268" t="s">
        <v>3</v>
      </c>
      <c r="L456" s="267"/>
      <c r="M456" s="270"/>
      <c r="N456" s="271"/>
      <c r="O456" s="271"/>
      <c r="P456" s="271"/>
      <c r="Q456" s="271"/>
      <c r="R456" s="271"/>
      <c r="S456" s="271"/>
      <c r="T456" s="272"/>
      <c r="AT456" s="268" t="s">
        <v>148</v>
      </c>
      <c r="AU456" s="268" t="s">
        <v>80</v>
      </c>
      <c r="AV456" s="266" t="s">
        <v>78</v>
      </c>
      <c r="AW456" s="266" t="s">
        <v>32</v>
      </c>
      <c r="AX456" s="266" t="s">
        <v>70</v>
      </c>
      <c r="AY456" s="268" t="s">
        <v>137</v>
      </c>
    </row>
    <row r="457" spans="1:65" s="258" customFormat="1">
      <c r="B457" s="259"/>
      <c r="D457" s="253" t="s">
        <v>148</v>
      </c>
      <c r="E457" s="260" t="s">
        <v>3</v>
      </c>
      <c r="F457" s="261" t="s">
        <v>522</v>
      </c>
      <c r="H457" s="262">
        <v>8.4149999999999991</v>
      </c>
      <c r="L457" s="259"/>
      <c r="M457" s="263"/>
      <c r="N457" s="264"/>
      <c r="O457" s="264"/>
      <c r="P457" s="264"/>
      <c r="Q457" s="264"/>
      <c r="R457" s="264"/>
      <c r="S457" s="264"/>
      <c r="T457" s="265"/>
      <c r="AT457" s="260" t="s">
        <v>148</v>
      </c>
      <c r="AU457" s="260" t="s">
        <v>80</v>
      </c>
      <c r="AV457" s="258" t="s">
        <v>80</v>
      </c>
      <c r="AW457" s="258" t="s">
        <v>32</v>
      </c>
      <c r="AX457" s="258" t="s">
        <v>70</v>
      </c>
      <c r="AY457" s="260" t="s">
        <v>137</v>
      </c>
    </row>
    <row r="458" spans="1:65" s="266" customFormat="1">
      <c r="B458" s="267"/>
      <c r="D458" s="253" t="s">
        <v>148</v>
      </c>
      <c r="E458" s="268" t="s">
        <v>3</v>
      </c>
      <c r="F458" s="269" t="s">
        <v>477</v>
      </c>
      <c r="H458" s="268" t="s">
        <v>3</v>
      </c>
      <c r="L458" s="267"/>
      <c r="M458" s="270"/>
      <c r="N458" s="271"/>
      <c r="O458" s="271"/>
      <c r="P458" s="271"/>
      <c r="Q458" s="271"/>
      <c r="R458" s="271"/>
      <c r="S458" s="271"/>
      <c r="T458" s="272"/>
      <c r="AT458" s="268" t="s">
        <v>148</v>
      </c>
      <c r="AU458" s="268" t="s">
        <v>80</v>
      </c>
      <c r="AV458" s="266" t="s">
        <v>78</v>
      </c>
      <c r="AW458" s="266" t="s">
        <v>32</v>
      </c>
      <c r="AX458" s="266" t="s">
        <v>70</v>
      </c>
      <c r="AY458" s="268" t="s">
        <v>137</v>
      </c>
    </row>
    <row r="459" spans="1:65" s="258" customFormat="1">
      <c r="B459" s="259"/>
      <c r="D459" s="253" t="s">
        <v>148</v>
      </c>
      <c r="E459" s="260" t="s">
        <v>3</v>
      </c>
      <c r="F459" s="261" t="s">
        <v>523</v>
      </c>
      <c r="H459" s="262">
        <v>13.9</v>
      </c>
      <c r="L459" s="259"/>
      <c r="M459" s="263"/>
      <c r="N459" s="264"/>
      <c r="O459" s="264"/>
      <c r="P459" s="264"/>
      <c r="Q459" s="264"/>
      <c r="R459" s="264"/>
      <c r="S459" s="264"/>
      <c r="T459" s="265"/>
      <c r="AT459" s="260" t="s">
        <v>148</v>
      </c>
      <c r="AU459" s="260" t="s">
        <v>80</v>
      </c>
      <c r="AV459" s="258" t="s">
        <v>80</v>
      </c>
      <c r="AW459" s="258" t="s">
        <v>32</v>
      </c>
      <c r="AX459" s="258" t="s">
        <v>70</v>
      </c>
      <c r="AY459" s="260" t="s">
        <v>137</v>
      </c>
    </row>
    <row r="460" spans="1:65" s="258" customFormat="1">
      <c r="B460" s="259"/>
      <c r="D460" s="253" t="s">
        <v>148</v>
      </c>
      <c r="E460" s="260" t="s">
        <v>3</v>
      </c>
      <c r="F460" s="261" t="s">
        <v>524</v>
      </c>
      <c r="H460" s="262">
        <v>17.163</v>
      </c>
      <c r="L460" s="259"/>
      <c r="M460" s="263"/>
      <c r="N460" s="264"/>
      <c r="O460" s="264"/>
      <c r="P460" s="264"/>
      <c r="Q460" s="264"/>
      <c r="R460" s="264"/>
      <c r="S460" s="264"/>
      <c r="T460" s="265"/>
      <c r="AT460" s="260" t="s">
        <v>148</v>
      </c>
      <c r="AU460" s="260" t="s">
        <v>80</v>
      </c>
      <c r="AV460" s="258" t="s">
        <v>80</v>
      </c>
      <c r="AW460" s="258" t="s">
        <v>32</v>
      </c>
      <c r="AX460" s="258" t="s">
        <v>70</v>
      </c>
      <c r="AY460" s="260" t="s">
        <v>137</v>
      </c>
    </row>
    <row r="461" spans="1:65" s="266" customFormat="1">
      <c r="B461" s="267"/>
      <c r="D461" s="253" t="s">
        <v>148</v>
      </c>
      <c r="E461" s="268" t="s">
        <v>3</v>
      </c>
      <c r="F461" s="269" t="s">
        <v>525</v>
      </c>
      <c r="H461" s="268" t="s">
        <v>3</v>
      </c>
      <c r="L461" s="267"/>
      <c r="M461" s="270"/>
      <c r="N461" s="271"/>
      <c r="O461" s="271"/>
      <c r="P461" s="271"/>
      <c r="Q461" s="271"/>
      <c r="R461" s="271"/>
      <c r="S461" s="271"/>
      <c r="T461" s="272"/>
      <c r="AT461" s="268" t="s">
        <v>148</v>
      </c>
      <c r="AU461" s="268" t="s">
        <v>80</v>
      </c>
      <c r="AV461" s="266" t="s">
        <v>78</v>
      </c>
      <c r="AW461" s="266" t="s">
        <v>32</v>
      </c>
      <c r="AX461" s="266" t="s">
        <v>70</v>
      </c>
      <c r="AY461" s="268" t="s">
        <v>137</v>
      </c>
    </row>
    <row r="462" spans="1:65" s="258" customFormat="1">
      <c r="B462" s="259"/>
      <c r="D462" s="253" t="s">
        <v>148</v>
      </c>
      <c r="E462" s="260" t="s">
        <v>3</v>
      </c>
      <c r="F462" s="261" t="s">
        <v>526</v>
      </c>
      <c r="H462" s="262">
        <v>14.494</v>
      </c>
      <c r="L462" s="259"/>
      <c r="M462" s="263"/>
      <c r="N462" s="264"/>
      <c r="O462" s="264"/>
      <c r="P462" s="264"/>
      <c r="Q462" s="264"/>
      <c r="R462" s="264"/>
      <c r="S462" s="264"/>
      <c r="T462" s="265"/>
      <c r="AT462" s="260" t="s">
        <v>148</v>
      </c>
      <c r="AU462" s="260" t="s">
        <v>80</v>
      </c>
      <c r="AV462" s="258" t="s">
        <v>80</v>
      </c>
      <c r="AW462" s="258" t="s">
        <v>32</v>
      </c>
      <c r="AX462" s="258" t="s">
        <v>70</v>
      </c>
      <c r="AY462" s="260" t="s">
        <v>137</v>
      </c>
    </row>
    <row r="463" spans="1:65" s="258" customFormat="1">
      <c r="B463" s="259"/>
      <c r="D463" s="253" t="s">
        <v>148</v>
      </c>
      <c r="E463" s="260" t="s">
        <v>3</v>
      </c>
      <c r="F463" s="261" t="s">
        <v>527</v>
      </c>
      <c r="H463" s="262">
        <v>10.659000000000001</v>
      </c>
      <c r="L463" s="259"/>
      <c r="M463" s="263"/>
      <c r="N463" s="264"/>
      <c r="O463" s="264"/>
      <c r="P463" s="264"/>
      <c r="Q463" s="264"/>
      <c r="R463" s="264"/>
      <c r="S463" s="264"/>
      <c r="T463" s="265"/>
      <c r="AT463" s="260" t="s">
        <v>148</v>
      </c>
      <c r="AU463" s="260" t="s">
        <v>80</v>
      </c>
      <c r="AV463" s="258" t="s">
        <v>80</v>
      </c>
      <c r="AW463" s="258" t="s">
        <v>32</v>
      </c>
      <c r="AX463" s="258" t="s">
        <v>70</v>
      </c>
      <c r="AY463" s="260" t="s">
        <v>137</v>
      </c>
    </row>
    <row r="464" spans="1:65" s="291" customFormat="1">
      <c r="B464" s="290"/>
      <c r="D464" s="253" t="s">
        <v>148</v>
      </c>
      <c r="E464" s="292" t="s">
        <v>3</v>
      </c>
      <c r="F464" s="293" t="s">
        <v>288</v>
      </c>
      <c r="H464" s="294">
        <v>88.781000000000006</v>
      </c>
      <c r="L464" s="290"/>
      <c r="M464" s="295"/>
      <c r="N464" s="296"/>
      <c r="O464" s="296"/>
      <c r="P464" s="296"/>
      <c r="Q464" s="296"/>
      <c r="R464" s="296"/>
      <c r="S464" s="296"/>
      <c r="T464" s="297"/>
      <c r="AT464" s="292" t="s">
        <v>148</v>
      </c>
      <c r="AU464" s="292" t="s">
        <v>80</v>
      </c>
      <c r="AV464" s="291" t="s">
        <v>155</v>
      </c>
      <c r="AW464" s="291" t="s">
        <v>32</v>
      </c>
      <c r="AX464" s="291" t="s">
        <v>70</v>
      </c>
      <c r="AY464" s="292" t="s">
        <v>137</v>
      </c>
    </row>
    <row r="465" spans="2:51" s="266" customFormat="1">
      <c r="B465" s="267"/>
      <c r="D465" s="253" t="s">
        <v>148</v>
      </c>
      <c r="E465" s="268" t="s">
        <v>3</v>
      </c>
      <c r="F465" s="269" t="s">
        <v>472</v>
      </c>
      <c r="H465" s="268" t="s">
        <v>3</v>
      </c>
      <c r="L465" s="267"/>
      <c r="M465" s="270"/>
      <c r="N465" s="271"/>
      <c r="O465" s="271"/>
      <c r="P465" s="271"/>
      <c r="Q465" s="271"/>
      <c r="R465" s="271"/>
      <c r="S465" s="271"/>
      <c r="T465" s="272"/>
      <c r="AT465" s="268" t="s">
        <v>148</v>
      </c>
      <c r="AU465" s="268" t="s">
        <v>80</v>
      </c>
      <c r="AV465" s="266" t="s">
        <v>78</v>
      </c>
      <c r="AW465" s="266" t="s">
        <v>32</v>
      </c>
      <c r="AX465" s="266" t="s">
        <v>70</v>
      </c>
      <c r="AY465" s="268" t="s">
        <v>137</v>
      </c>
    </row>
    <row r="466" spans="2:51" s="258" customFormat="1">
      <c r="B466" s="259"/>
      <c r="D466" s="253" t="s">
        <v>148</v>
      </c>
      <c r="E466" s="260" t="s">
        <v>3</v>
      </c>
      <c r="F466" s="261" t="s">
        <v>528</v>
      </c>
      <c r="H466" s="262">
        <v>16.559999999999999</v>
      </c>
      <c r="L466" s="259"/>
      <c r="M466" s="263"/>
      <c r="N466" s="264"/>
      <c r="O466" s="264"/>
      <c r="P466" s="264"/>
      <c r="Q466" s="264"/>
      <c r="R466" s="264"/>
      <c r="S466" s="264"/>
      <c r="T466" s="265"/>
      <c r="AT466" s="260" t="s">
        <v>148</v>
      </c>
      <c r="AU466" s="260" t="s">
        <v>80</v>
      </c>
      <c r="AV466" s="258" t="s">
        <v>80</v>
      </c>
      <c r="AW466" s="258" t="s">
        <v>32</v>
      </c>
      <c r="AX466" s="258" t="s">
        <v>70</v>
      </c>
      <c r="AY466" s="260" t="s">
        <v>137</v>
      </c>
    </row>
    <row r="467" spans="2:51" s="258" customFormat="1">
      <c r="B467" s="259"/>
      <c r="D467" s="253" t="s">
        <v>148</v>
      </c>
      <c r="E467" s="260" t="s">
        <v>3</v>
      </c>
      <c r="F467" s="261" t="s">
        <v>529</v>
      </c>
      <c r="H467" s="262">
        <v>22.864999999999998</v>
      </c>
      <c r="L467" s="259"/>
      <c r="M467" s="263"/>
      <c r="N467" s="264"/>
      <c r="O467" s="264"/>
      <c r="P467" s="264"/>
      <c r="Q467" s="264"/>
      <c r="R467" s="264"/>
      <c r="S467" s="264"/>
      <c r="T467" s="265"/>
      <c r="AT467" s="260" t="s">
        <v>148</v>
      </c>
      <c r="AU467" s="260" t="s">
        <v>80</v>
      </c>
      <c r="AV467" s="258" t="s">
        <v>80</v>
      </c>
      <c r="AW467" s="258" t="s">
        <v>32</v>
      </c>
      <c r="AX467" s="258" t="s">
        <v>70</v>
      </c>
      <c r="AY467" s="260" t="s">
        <v>137</v>
      </c>
    </row>
    <row r="468" spans="2:51" s="258" customFormat="1">
      <c r="B468" s="259"/>
      <c r="D468" s="253" t="s">
        <v>148</v>
      </c>
      <c r="E468" s="260" t="s">
        <v>3</v>
      </c>
      <c r="F468" s="261" t="s">
        <v>528</v>
      </c>
      <c r="H468" s="262">
        <v>16.559999999999999</v>
      </c>
      <c r="L468" s="259"/>
      <c r="M468" s="263"/>
      <c r="N468" s="264"/>
      <c r="O468" s="264"/>
      <c r="P468" s="264"/>
      <c r="Q468" s="264"/>
      <c r="R468" s="264"/>
      <c r="S468" s="264"/>
      <c r="T468" s="265"/>
      <c r="AT468" s="260" t="s">
        <v>148</v>
      </c>
      <c r="AU468" s="260" t="s">
        <v>80</v>
      </c>
      <c r="AV468" s="258" t="s">
        <v>80</v>
      </c>
      <c r="AW468" s="258" t="s">
        <v>32</v>
      </c>
      <c r="AX468" s="258" t="s">
        <v>70</v>
      </c>
      <c r="AY468" s="260" t="s">
        <v>137</v>
      </c>
    </row>
    <row r="469" spans="2:51" s="258" customFormat="1">
      <c r="B469" s="259"/>
      <c r="D469" s="253" t="s">
        <v>148</v>
      </c>
      <c r="E469" s="260" t="s">
        <v>3</v>
      </c>
      <c r="F469" s="261" t="s">
        <v>530</v>
      </c>
      <c r="H469" s="262">
        <v>98.76</v>
      </c>
      <c r="L469" s="259"/>
      <c r="M469" s="263"/>
      <c r="N469" s="264"/>
      <c r="O469" s="264"/>
      <c r="P469" s="264"/>
      <c r="Q469" s="264"/>
      <c r="R469" s="264"/>
      <c r="S469" s="264"/>
      <c r="T469" s="265"/>
      <c r="AT469" s="260" t="s">
        <v>148</v>
      </c>
      <c r="AU469" s="260" t="s">
        <v>80</v>
      </c>
      <c r="AV469" s="258" t="s">
        <v>80</v>
      </c>
      <c r="AW469" s="258" t="s">
        <v>32</v>
      </c>
      <c r="AX469" s="258" t="s">
        <v>70</v>
      </c>
      <c r="AY469" s="260" t="s">
        <v>137</v>
      </c>
    </row>
    <row r="470" spans="2:51" s="258" customFormat="1">
      <c r="B470" s="259"/>
      <c r="D470" s="253" t="s">
        <v>148</v>
      </c>
      <c r="E470" s="260" t="s">
        <v>3</v>
      </c>
      <c r="F470" s="261" t="s">
        <v>528</v>
      </c>
      <c r="H470" s="262">
        <v>16.559999999999999</v>
      </c>
      <c r="L470" s="259"/>
      <c r="M470" s="263"/>
      <c r="N470" s="264"/>
      <c r="O470" s="264"/>
      <c r="P470" s="264"/>
      <c r="Q470" s="264"/>
      <c r="R470" s="264"/>
      <c r="S470" s="264"/>
      <c r="T470" s="265"/>
      <c r="AT470" s="260" t="s">
        <v>148</v>
      </c>
      <c r="AU470" s="260" t="s">
        <v>80</v>
      </c>
      <c r="AV470" s="258" t="s">
        <v>80</v>
      </c>
      <c r="AW470" s="258" t="s">
        <v>32</v>
      </c>
      <c r="AX470" s="258" t="s">
        <v>70</v>
      </c>
      <c r="AY470" s="260" t="s">
        <v>137</v>
      </c>
    </row>
    <row r="471" spans="2:51" s="258" customFormat="1">
      <c r="B471" s="259"/>
      <c r="D471" s="253" t="s">
        <v>148</v>
      </c>
      <c r="E471" s="260" t="s">
        <v>3</v>
      </c>
      <c r="F471" s="261" t="s">
        <v>531</v>
      </c>
      <c r="H471" s="262">
        <v>27.6</v>
      </c>
      <c r="L471" s="259"/>
      <c r="M471" s="263"/>
      <c r="N471" s="264"/>
      <c r="O471" s="264"/>
      <c r="P471" s="264"/>
      <c r="Q471" s="264"/>
      <c r="R471" s="264"/>
      <c r="S471" s="264"/>
      <c r="T471" s="265"/>
      <c r="AT471" s="260" t="s">
        <v>148</v>
      </c>
      <c r="AU471" s="260" t="s">
        <v>80</v>
      </c>
      <c r="AV471" s="258" t="s">
        <v>80</v>
      </c>
      <c r="AW471" s="258" t="s">
        <v>32</v>
      </c>
      <c r="AX471" s="258" t="s">
        <v>70</v>
      </c>
      <c r="AY471" s="260" t="s">
        <v>137</v>
      </c>
    </row>
    <row r="472" spans="2:51" s="258" customFormat="1">
      <c r="B472" s="259"/>
      <c r="D472" s="253" t="s">
        <v>148</v>
      </c>
      <c r="E472" s="260" t="s">
        <v>3</v>
      </c>
      <c r="F472" s="261" t="s">
        <v>528</v>
      </c>
      <c r="H472" s="262">
        <v>16.559999999999999</v>
      </c>
      <c r="L472" s="259"/>
      <c r="M472" s="263"/>
      <c r="N472" s="264"/>
      <c r="O472" s="264"/>
      <c r="P472" s="264"/>
      <c r="Q472" s="264"/>
      <c r="R472" s="264"/>
      <c r="S472" s="264"/>
      <c r="T472" s="265"/>
      <c r="AT472" s="260" t="s">
        <v>148</v>
      </c>
      <c r="AU472" s="260" t="s">
        <v>80</v>
      </c>
      <c r="AV472" s="258" t="s">
        <v>80</v>
      </c>
      <c r="AW472" s="258" t="s">
        <v>32</v>
      </c>
      <c r="AX472" s="258" t="s">
        <v>70</v>
      </c>
      <c r="AY472" s="260" t="s">
        <v>137</v>
      </c>
    </row>
    <row r="473" spans="2:51" s="258" customFormat="1">
      <c r="B473" s="259"/>
      <c r="D473" s="253" t="s">
        <v>148</v>
      </c>
      <c r="E473" s="260" t="s">
        <v>3</v>
      </c>
      <c r="F473" s="261" t="s">
        <v>531</v>
      </c>
      <c r="H473" s="262">
        <v>27.6</v>
      </c>
      <c r="L473" s="259"/>
      <c r="M473" s="263"/>
      <c r="N473" s="264"/>
      <c r="O473" s="264"/>
      <c r="P473" s="264"/>
      <c r="Q473" s="264"/>
      <c r="R473" s="264"/>
      <c r="S473" s="264"/>
      <c r="T473" s="265"/>
      <c r="AT473" s="260" t="s">
        <v>148</v>
      </c>
      <c r="AU473" s="260" t="s">
        <v>80</v>
      </c>
      <c r="AV473" s="258" t="s">
        <v>80</v>
      </c>
      <c r="AW473" s="258" t="s">
        <v>32</v>
      </c>
      <c r="AX473" s="258" t="s">
        <v>70</v>
      </c>
      <c r="AY473" s="260" t="s">
        <v>137</v>
      </c>
    </row>
    <row r="474" spans="2:51" s="258" customFormat="1">
      <c r="B474" s="259"/>
      <c r="D474" s="253" t="s">
        <v>148</v>
      </c>
      <c r="E474" s="260" t="s">
        <v>3</v>
      </c>
      <c r="F474" s="261" t="s">
        <v>528</v>
      </c>
      <c r="H474" s="262">
        <v>16.559999999999999</v>
      </c>
      <c r="L474" s="259"/>
      <c r="M474" s="263"/>
      <c r="N474" s="264"/>
      <c r="O474" s="264"/>
      <c r="P474" s="264"/>
      <c r="Q474" s="264"/>
      <c r="R474" s="264"/>
      <c r="S474" s="264"/>
      <c r="T474" s="265"/>
      <c r="AT474" s="260" t="s">
        <v>148</v>
      </c>
      <c r="AU474" s="260" t="s">
        <v>80</v>
      </c>
      <c r="AV474" s="258" t="s">
        <v>80</v>
      </c>
      <c r="AW474" s="258" t="s">
        <v>32</v>
      </c>
      <c r="AX474" s="258" t="s">
        <v>70</v>
      </c>
      <c r="AY474" s="260" t="s">
        <v>137</v>
      </c>
    </row>
    <row r="475" spans="2:51" s="291" customFormat="1">
      <c r="B475" s="290"/>
      <c r="D475" s="253" t="s">
        <v>148</v>
      </c>
      <c r="E475" s="292" t="s">
        <v>3</v>
      </c>
      <c r="F475" s="293" t="s">
        <v>288</v>
      </c>
      <c r="H475" s="294">
        <v>259.625</v>
      </c>
      <c r="L475" s="290"/>
      <c r="M475" s="295"/>
      <c r="N475" s="296"/>
      <c r="O475" s="296"/>
      <c r="P475" s="296"/>
      <c r="Q475" s="296"/>
      <c r="R475" s="296"/>
      <c r="S475" s="296"/>
      <c r="T475" s="297"/>
      <c r="AT475" s="292" t="s">
        <v>148</v>
      </c>
      <c r="AU475" s="292" t="s">
        <v>80</v>
      </c>
      <c r="AV475" s="291" t="s">
        <v>155</v>
      </c>
      <c r="AW475" s="291" t="s">
        <v>32</v>
      </c>
      <c r="AX475" s="291" t="s">
        <v>70</v>
      </c>
      <c r="AY475" s="292" t="s">
        <v>137</v>
      </c>
    </row>
    <row r="476" spans="2:51" s="266" customFormat="1">
      <c r="B476" s="267"/>
      <c r="D476" s="253" t="s">
        <v>148</v>
      </c>
      <c r="E476" s="268" t="s">
        <v>3</v>
      </c>
      <c r="F476" s="269" t="s">
        <v>477</v>
      </c>
      <c r="H476" s="268" t="s">
        <v>3</v>
      </c>
      <c r="L476" s="267"/>
      <c r="M476" s="270"/>
      <c r="N476" s="271"/>
      <c r="O476" s="271"/>
      <c r="P476" s="271"/>
      <c r="Q476" s="271"/>
      <c r="R476" s="271"/>
      <c r="S476" s="271"/>
      <c r="T476" s="272"/>
      <c r="AT476" s="268" t="s">
        <v>148</v>
      </c>
      <c r="AU476" s="268" t="s">
        <v>80</v>
      </c>
      <c r="AV476" s="266" t="s">
        <v>78</v>
      </c>
      <c r="AW476" s="266" t="s">
        <v>32</v>
      </c>
      <c r="AX476" s="266" t="s">
        <v>70</v>
      </c>
      <c r="AY476" s="268" t="s">
        <v>137</v>
      </c>
    </row>
    <row r="477" spans="2:51" s="258" customFormat="1">
      <c r="B477" s="259"/>
      <c r="D477" s="253" t="s">
        <v>148</v>
      </c>
      <c r="E477" s="260" t="s">
        <v>3</v>
      </c>
      <c r="F477" s="261" t="s">
        <v>532</v>
      </c>
      <c r="H477" s="262">
        <v>27.5</v>
      </c>
      <c r="L477" s="259"/>
      <c r="M477" s="263"/>
      <c r="N477" s="264"/>
      <c r="O477" s="264"/>
      <c r="P477" s="264"/>
      <c r="Q477" s="264"/>
      <c r="R477" s="264"/>
      <c r="S477" s="264"/>
      <c r="T477" s="265"/>
      <c r="AT477" s="260" t="s">
        <v>148</v>
      </c>
      <c r="AU477" s="260" t="s">
        <v>80</v>
      </c>
      <c r="AV477" s="258" t="s">
        <v>80</v>
      </c>
      <c r="AW477" s="258" t="s">
        <v>32</v>
      </c>
      <c r="AX477" s="258" t="s">
        <v>70</v>
      </c>
      <c r="AY477" s="260" t="s">
        <v>137</v>
      </c>
    </row>
    <row r="478" spans="2:51" s="258" customFormat="1">
      <c r="B478" s="259"/>
      <c r="D478" s="253" t="s">
        <v>148</v>
      </c>
      <c r="E478" s="260" t="s">
        <v>3</v>
      </c>
      <c r="F478" s="261" t="s">
        <v>533</v>
      </c>
      <c r="H478" s="262">
        <v>9.84</v>
      </c>
      <c r="L478" s="259"/>
      <c r="M478" s="263"/>
      <c r="N478" s="264"/>
      <c r="O478" s="264"/>
      <c r="P478" s="264"/>
      <c r="Q478" s="264"/>
      <c r="R478" s="264"/>
      <c r="S478" s="264"/>
      <c r="T478" s="265"/>
      <c r="AT478" s="260" t="s">
        <v>148</v>
      </c>
      <c r="AU478" s="260" t="s">
        <v>80</v>
      </c>
      <c r="AV478" s="258" t="s">
        <v>80</v>
      </c>
      <c r="AW478" s="258" t="s">
        <v>32</v>
      </c>
      <c r="AX478" s="258" t="s">
        <v>70</v>
      </c>
      <c r="AY478" s="260" t="s">
        <v>137</v>
      </c>
    </row>
    <row r="479" spans="2:51" s="258" customFormat="1">
      <c r="B479" s="259"/>
      <c r="D479" s="253" t="s">
        <v>148</v>
      </c>
      <c r="E479" s="260" t="s">
        <v>3</v>
      </c>
      <c r="F479" s="261" t="s">
        <v>534</v>
      </c>
      <c r="H479" s="262">
        <v>9.3800000000000008</v>
      </c>
      <c r="L479" s="259"/>
      <c r="M479" s="263"/>
      <c r="N479" s="264"/>
      <c r="O479" s="264"/>
      <c r="P479" s="264"/>
      <c r="Q479" s="264"/>
      <c r="R479" s="264"/>
      <c r="S479" s="264"/>
      <c r="T479" s="265"/>
      <c r="AT479" s="260" t="s">
        <v>148</v>
      </c>
      <c r="AU479" s="260" t="s">
        <v>80</v>
      </c>
      <c r="AV479" s="258" t="s">
        <v>80</v>
      </c>
      <c r="AW479" s="258" t="s">
        <v>32</v>
      </c>
      <c r="AX479" s="258" t="s">
        <v>70</v>
      </c>
      <c r="AY479" s="260" t="s">
        <v>137</v>
      </c>
    </row>
    <row r="480" spans="2:51" s="258" customFormat="1">
      <c r="B480" s="259"/>
      <c r="D480" s="253" t="s">
        <v>148</v>
      </c>
      <c r="E480" s="260" t="s">
        <v>3</v>
      </c>
      <c r="F480" s="261" t="s">
        <v>535</v>
      </c>
      <c r="H480" s="262">
        <v>4.1639999999999997</v>
      </c>
      <c r="L480" s="259"/>
      <c r="M480" s="263"/>
      <c r="N480" s="264"/>
      <c r="O480" s="264"/>
      <c r="P480" s="264"/>
      <c r="Q480" s="264"/>
      <c r="R480" s="264"/>
      <c r="S480" s="264"/>
      <c r="T480" s="265"/>
      <c r="AT480" s="260" t="s">
        <v>148</v>
      </c>
      <c r="AU480" s="260" t="s">
        <v>80</v>
      </c>
      <c r="AV480" s="258" t="s">
        <v>80</v>
      </c>
      <c r="AW480" s="258" t="s">
        <v>32</v>
      </c>
      <c r="AX480" s="258" t="s">
        <v>70</v>
      </c>
      <c r="AY480" s="260" t="s">
        <v>137</v>
      </c>
    </row>
    <row r="481" spans="2:51" s="258" customFormat="1">
      <c r="B481" s="259"/>
      <c r="D481" s="253" t="s">
        <v>148</v>
      </c>
      <c r="E481" s="260" t="s">
        <v>3</v>
      </c>
      <c r="F481" s="261" t="s">
        <v>536</v>
      </c>
      <c r="H481" s="262">
        <v>16.459</v>
      </c>
      <c r="L481" s="259"/>
      <c r="M481" s="263"/>
      <c r="N481" s="264"/>
      <c r="O481" s="264"/>
      <c r="P481" s="264"/>
      <c r="Q481" s="264"/>
      <c r="R481" s="264"/>
      <c r="S481" s="264"/>
      <c r="T481" s="265"/>
      <c r="AT481" s="260" t="s">
        <v>148</v>
      </c>
      <c r="AU481" s="260" t="s">
        <v>80</v>
      </c>
      <c r="AV481" s="258" t="s">
        <v>80</v>
      </c>
      <c r="AW481" s="258" t="s">
        <v>32</v>
      </c>
      <c r="AX481" s="258" t="s">
        <v>70</v>
      </c>
      <c r="AY481" s="260" t="s">
        <v>137</v>
      </c>
    </row>
    <row r="482" spans="2:51" s="258" customFormat="1">
      <c r="B482" s="259"/>
      <c r="D482" s="253" t="s">
        <v>148</v>
      </c>
      <c r="E482" s="260" t="s">
        <v>3</v>
      </c>
      <c r="F482" s="261" t="s">
        <v>537</v>
      </c>
      <c r="H482" s="262">
        <v>10.455</v>
      </c>
      <c r="L482" s="259"/>
      <c r="M482" s="263"/>
      <c r="N482" s="264"/>
      <c r="O482" s="264"/>
      <c r="P482" s="264"/>
      <c r="Q482" s="264"/>
      <c r="R482" s="264"/>
      <c r="S482" s="264"/>
      <c r="T482" s="265"/>
      <c r="AT482" s="260" t="s">
        <v>148</v>
      </c>
      <c r="AU482" s="260" t="s">
        <v>80</v>
      </c>
      <c r="AV482" s="258" t="s">
        <v>80</v>
      </c>
      <c r="AW482" s="258" t="s">
        <v>32</v>
      </c>
      <c r="AX482" s="258" t="s">
        <v>70</v>
      </c>
      <c r="AY482" s="260" t="s">
        <v>137</v>
      </c>
    </row>
    <row r="483" spans="2:51" s="258" customFormat="1">
      <c r="B483" s="259"/>
      <c r="D483" s="253" t="s">
        <v>148</v>
      </c>
      <c r="E483" s="260" t="s">
        <v>3</v>
      </c>
      <c r="F483" s="261" t="s">
        <v>538</v>
      </c>
      <c r="H483" s="262">
        <v>12.135</v>
      </c>
      <c r="L483" s="259"/>
      <c r="M483" s="263"/>
      <c r="N483" s="264"/>
      <c r="O483" s="264"/>
      <c r="P483" s="264"/>
      <c r="Q483" s="264"/>
      <c r="R483" s="264"/>
      <c r="S483" s="264"/>
      <c r="T483" s="265"/>
      <c r="AT483" s="260" t="s">
        <v>148</v>
      </c>
      <c r="AU483" s="260" t="s">
        <v>80</v>
      </c>
      <c r="AV483" s="258" t="s">
        <v>80</v>
      </c>
      <c r="AW483" s="258" t="s">
        <v>32</v>
      </c>
      <c r="AX483" s="258" t="s">
        <v>70</v>
      </c>
      <c r="AY483" s="260" t="s">
        <v>137</v>
      </c>
    </row>
    <row r="484" spans="2:51" s="258" customFormat="1">
      <c r="B484" s="259"/>
      <c r="D484" s="253" t="s">
        <v>148</v>
      </c>
      <c r="E484" s="260" t="s">
        <v>3</v>
      </c>
      <c r="F484" s="261" t="s">
        <v>539</v>
      </c>
      <c r="H484" s="262">
        <v>18</v>
      </c>
      <c r="L484" s="259"/>
      <c r="M484" s="263"/>
      <c r="N484" s="264"/>
      <c r="O484" s="264"/>
      <c r="P484" s="264"/>
      <c r="Q484" s="264"/>
      <c r="R484" s="264"/>
      <c r="S484" s="264"/>
      <c r="T484" s="265"/>
      <c r="AT484" s="260" t="s">
        <v>148</v>
      </c>
      <c r="AU484" s="260" t="s">
        <v>80</v>
      </c>
      <c r="AV484" s="258" t="s">
        <v>80</v>
      </c>
      <c r="AW484" s="258" t="s">
        <v>32</v>
      </c>
      <c r="AX484" s="258" t="s">
        <v>70</v>
      </c>
      <c r="AY484" s="260" t="s">
        <v>137</v>
      </c>
    </row>
    <row r="485" spans="2:51" s="258" customFormat="1">
      <c r="B485" s="259"/>
      <c r="D485" s="253" t="s">
        <v>148</v>
      </c>
      <c r="E485" s="260" t="s">
        <v>3</v>
      </c>
      <c r="F485" s="261" t="s">
        <v>540</v>
      </c>
      <c r="H485" s="262">
        <v>40.395000000000003</v>
      </c>
      <c r="L485" s="259"/>
      <c r="M485" s="263"/>
      <c r="N485" s="264"/>
      <c r="O485" s="264"/>
      <c r="P485" s="264"/>
      <c r="Q485" s="264"/>
      <c r="R485" s="264"/>
      <c r="S485" s="264"/>
      <c r="T485" s="265"/>
      <c r="AT485" s="260" t="s">
        <v>148</v>
      </c>
      <c r="AU485" s="260" t="s">
        <v>80</v>
      </c>
      <c r="AV485" s="258" t="s">
        <v>80</v>
      </c>
      <c r="AW485" s="258" t="s">
        <v>32</v>
      </c>
      <c r="AX485" s="258" t="s">
        <v>70</v>
      </c>
      <c r="AY485" s="260" t="s">
        <v>137</v>
      </c>
    </row>
    <row r="486" spans="2:51" s="258" customFormat="1">
      <c r="B486" s="259"/>
      <c r="D486" s="253" t="s">
        <v>148</v>
      </c>
      <c r="E486" s="260" t="s">
        <v>3</v>
      </c>
      <c r="F486" s="261" t="s">
        <v>541</v>
      </c>
      <c r="H486" s="262">
        <v>23.52</v>
      </c>
      <c r="L486" s="259"/>
      <c r="M486" s="263"/>
      <c r="N486" s="264"/>
      <c r="O486" s="264"/>
      <c r="P486" s="264"/>
      <c r="Q486" s="264"/>
      <c r="R486" s="264"/>
      <c r="S486" s="264"/>
      <c r="T486" s="265"/>
      <c r="AT486" s="260" t="s">
        <v>148</v>
      </c>
      <c r="AU486" s="260" t="s">
        <v>80</v>
      </c>
      <c r="AV486" s="258" t="s">
        <v>80</v>
      </c>
      <c r="AW486" s="258" t="s">
        <v>32</v>
      </c>
      <c r="AX486" s="258" t="s">
        <v>70</v>
      </c>
      <c r="AY486" s="260" t="s">
        <v>137</v>
      </c>
    </row>
    <row r="487" spans="2:51" s="258" customFormat="1">
      <c r="B487" s="259"/>
      <c r="D487" s="253" t="s">
        <v>148</v>
      </c>
      <c r="E487" s="260" t="s">
        <v>3</v>
      </c>
      <c r="F487" s="261" t="s">
        <v>542</v>
      </c>
      <c r="H487" s="262">
        <v>18.399999999999999</v>
      </c>
      <c r="L487" s="259"/>
      <c r="M487" s="263"/>
      <c r="N487" s="264"/>
      <c r="O487" s="264"/>
      <c r="P487" s="264"/>
      <c r="Q487" s="264"/>
      <c r="R487" s="264"/>
      <c r="S487" s="264"/>
      <c r="T487" s="265"/>
      <c r="AT487" s="260" t="s">
        <v>148</v>
      </c>
      <c r="AU487" s="260" t="s">
        <v>80</v>
      </c>
      <c r="AV487" s="258" t="s">
        <v>80</v>
      </c>
      <c r="AW487" s="258" t="s">
        <v>32</v>
      </c>
      <c r="AX487" s="258" t="s">
        <v>70</v>
      </c>
      <c r="AY487" s="260" t="s">
        <v>137</v>
      </c>
    </row>
    <row r="488" spans="2:51" s="258" customFormat="1">
      <c r="B488" s="259"/>
      <c r="D488" s="253" t="s">
        <v>148</v>
      </c>
      <c r="E488" s="260" t="s">
        <v>3</v>
      </c>
      <c r="F488" s="261" t="s">
        <v>543</v>
      </c>
      <c r="H488" s="262">
        <v>15.14</v>
      </c>
      <c r="L488" s="259"/>
      <c r="M488" s="263"/>
      <c r="N488" s="264"/>
      <c r="O488" s="264"/>
      <c r="P488" s="264"/>
      <c r="Q488" s="264"/>
      <c r="R488" s="264"/>
      <c r="S488" s="264"/>
      <c r="T488" s="265"/>
      <c r="AT488" s="260" t="s">
        <v>148</v>
      </c>
      <c r="AU488" s="260" t="s">
        <v>80</v>
      </c>
      <c r="AV488" s="258" t="s">
        <v>80</v>
      </c>
      <c r="AW488" s="258" t="s">
        <v>32</v>
      </c>
      <c r="AX488" s="258" t="s">
        <v>70</v>
      </c>
      <c r="AY488" s="260" t="s">
        <v>137</v>
      </c>
    </row>
    <row r="489" spans="2:51" s="291" customFormat="1">
      <c r="B489" s="290"/>
      <c r="D489" s="253" t="s">
        <v>148</v>
      </c>
      <c r="E489" s="292" t="s">
        <v>3</v>
      </c>
      <c r="F489" s="293" t="s">
        <v>288</v>
      </c>
      <c r="H489" s="294">
        <v>205.38800000000001</v>
      </c>
      <c r="L489" s="290"/>
      <c r="M489" s="295"/>
      <c r="N489" s="296"/>
      <c r="O489" s="296"/>
      <c r="P489" s="296"/>
      <c r="Q489" s="296"/>
      <c r="R489" s="296"/>
      <c r="S489" s="296"/>
      <c r="T489" s="297"/>
      <c r="AT489" s="292" t="s">
        <v>148</v>
      </c>
      <c r="AU489" s="292" t="s">
        <v>80</v>
      </c>
      <c r="AV489" s="291" t="s">
        <v>155</v>
      </c>
      <c r="AW489" s="291" t="s">
        <v>32</v>
      </c>
      <c r="AX489" s="291" t="s">
        <v>70</v>
      </c>
      <c r="AY489" s="292" t="s">
        <v>137</v>
      </c>
    </row>
    <row r="490" spans="2:51" s="266" customFormat="1">
      <c r="B490" s="267"/>
      <c r="D490" s="253" t="s">
        <v>148</v>
      </c>
      <c r="E490" s="268" t="s">
        <v>3</v>
      </c>
      <c r="F490" s="269" t="s">
        <v>490</v>
      </c>
      <c r="H490" s="268" t="s">
        <v>3</v>
      </c>
      <c r="L490" s="267"/>
      <c r="M490" s="270"/>
      <c r="N490" s="271"/>
      <c r="O490" s="271"/>
      <c r="P490" s="271"/>
      <c r="Q490" s="271"/>
      <c r="R490" s="271"/>
      <c r="S490" s="271"/>
      <c r="T490" s="272"/>
      <c r="AT490" s="268" t="s">
        <v>148</v>
      </c>
      <c r="AU490" s="268" t="s">
        <v>80</v>
      </c>
      <c r="AV490" s="266" t="s">
        <v>78</v>
      </c>
      <c r="AW490" s="266" t="s">
        <v>32</v>
      </c>
      <c r="AX490" s="266" t="s">
        <v>70</v>
      </c>
      <c r="AY490" s="268" t="s">
        <v>137</v>
      </c>
    </row>
    <row r="491" spans="2:51" s="258" customFormat="1">
      <c r="B491" s="259"/>
      <c r="D491" s="253" t="s">
        <v>148</v>
      </c>
      <c r="E491" s="260" t="s">
        <v>3</v>
      </c>
      <c r="F491" s="261" t="s">
        <v>528</v>
      </c>
      <c r="H491" s="262">
        <v>16.559999999999999</v>
      </c>
      <c r="L491" s="259"/>
      <c r="M491" s="263"/>
      <c r="N491" s="264"/>
      <c r="O491" s="264"/>
      <c r="P491" s="264"/>
      <c r="Q491" s="264"/>
      <c r="R491" s="264"/>
      <c r="S491" s="264"/>
      <c r="T491" s="265"/>
      <c r="AT491" s="260" t="s">
        <v>148</v>
      </c>
      <c r="AU491" s="260" t="s">
        <v>80</v>
      </c>
      <c r="AV491" s="258" t="s">
        <v>80</v>
      </c>
      <c r="AW491" s="258" t="s">
        <v>32</v>
      </c>
      <c r="AX491" s="258" t="s">
        <v>70</v>
      </c>
      <c r="AY491" s="260" t="s">
        <v>137</v>
      </c>
    </row>
    <row r="492" spans="2:51" s="266" customFormat="1">
      <c r="B492" s="267"/>
      <c r="D492" s="253" t="s">
        <v>148</v>
      </c>
      <c r="E492" s="268" t="s">
        <v>3</v>
      </c>
      <c r="F492" s="269" t="s">
        <v>491</v>
      </c>
      <c r="H492" s="268" t="s">
        <v>3</v>
      </c>
      <c r="L492" s="267"/>
      <c r="M492" s="270"/>
      <c r="N492" s="271"/>
      <c r="O492" s="271"/>
      <c r="P492" s="271"/>
      <c r="Q492" s="271"/>
      <c r="R492" s="271"/>
      <c r="S492" s="271"/>
      <c r="T492" s="272"/>
      <c r="AT492" s="268" t="s">
        <v>148</v>
      </c>
      <c r="AU492" s="268" t="s">
        <v>80</v>
      </c>
      <c r="AV492" s="266" t="s">
        <v>78</v>
      </c>
      <c r="AW492" s="266" t="s">
        <v>32</v>
      </c>
      <c r="AX492" s="266" t="s">
        <v>70</v>
      </c>
      <c r="AY492" s="268" t="s">
        <v>137</v>
      </c>
    </row>
    <row r="493" spans="2:51" s="258" customFormat="1">
      <c r="B493" s="259"/>
      <c r="D493" s="253" t="s">
        <v>148</v>
      </c>
      <c r="E493" s="260" t="s">
        <v>3</v>
      </c>
      <c r="F493" s="261" t="s">
        <v>544</v>
      </c>
      <c r="H493" s="262">
        <v>57.36</v>
      </c>
      <c r="L493" s="259"/>
      <c r="M493" s="263"/>
      <c r="N493" s="264"/>
      <c r="O493" s="264"/>
      <c r="P493" s="264"/>
      <c r="Q493" s="264"/>
      <c r="R493" s="264"/>
      <c r="S493" s="264"/>
      <c r="T493" s="265"/>
      <c r="AT493" s="260" t="s">
        <v>148</v>
      </c>
      <c r="AU493" s="260" t="s">
        <v>80</v>
      </c>
      <c r="AV493" s="258" t="s">
        <v>80</v>
      </c>
      <c r="AW493" s="258" t="s">
        <v>32</v>
      </c>
      <c r="AX493" s="258" t="s">
        <v>70</v>
      </c>
      <c r="AY493" s="260" t="s">
        <v>137</v>
      </c>
    </row>
    <row r="494" spans="2:51" s="291" customFormat="1">
      <c r="B494" s="290"/>
      <c r="D494" s="253" t="s">
        <v>148</v>
      </c>
      <c r="E494" s="292" t="s">
        <v>3</v>
      </c>
      <c r="F494" s="293" t="s">
        <v>288</v>
      </c>
      <c r="H494" s="294">
        <v>73.92</v>
      </c>
      <c r="L494" s="290"/>
      <c r="M494" s="295"/>
      <c r="N494" s="296"/>
      <c r="O494" s="296"/>
      <c r="P494" s="296"/>
      <c r="Q494" s="296"/>
      <c r="R494" s="296"/>
      <c r="S494" s="296"/>
      <c r="T494" s="297"/>
      <c r="AT494" s="292" t="s">
        <v>148</v>
      </c>
      <c r="AU494" s="292" t="s">
        <v>80</v>
      </c>
      <c r="AV494" s="291" t="s">
        <v>155</v>
      </c>
      <c r="AW494" s="291" t="s">
        <v>32</v>
      </c>
      <c r="AX494" s="291" t="s">
        <v>70</v>
      </c>
      <c r="AY494" s="292" t="s">
        <v>137</v>
      </c>
    </row>
    <row r="495" spans="2:51" s="258" customFormat="1">
      <c r="B495" s="259"/>
      <c r="D495" s="253" t="s">
        <v>148</v>
      </c>
      <c r="E495" s="260" t="s">
        <v>3</v>
      </c>
      <c r="F495" s="261" t="s">
        <v>545</v>
      </c>
      <c r="H495" s="262">
        <v>16.399999999999999</v>
      </c>
      <c r="L495" s="259"/>
      <c r="M495" s="263"/>
      <c r="N495" s="264"/>
      <c r="O495" s="264"/>
      <c r="P495" s="264"/>
      <c r="Q495" s="264"/>
      <c r="R495" s="264"/>
      <c r="S495" s="264"/>
      <c r="T495" s="265"/>
      <c r="AT495" s="260" t="s">
        <v>148</v>
      </c>
      <c r="AU495" s="260" t="s">
        <v>80</v>
      </c>
      <c r="AV495" s="258" t="s">
        <v>80</v>
      </c>
      <c r="AW495" s="258" t="s">
        <v>32</v>
      </c>
      <c r="AX495" s="258" t="s">
        <v>70</v>
      </c>
      <c r="AY495" s="260" t="s">
        <v>137</v>
      </c>
    </row>
    <row r="496" spans="2:51" s="258" customFormat="1">
      <c r="B496" s="259"/>
      <c r="D496" s="253" t="s">
        <v>148</v>
      </c>
      <c r="E496" s="260" t="s">
        <v>3</v>
      </c>
      <c r="F496" s="261" t="s">
        <v>546</v>
      </c>
      <c r="H496" s="262">
        <v>36.799999999999997</v>
      </c>
      <c r="L496" s="259"/>
      <c r="M496" s="263"/>
      <c r="N496" s="264"/>
      <c r="O496" s="264"/>
      <c r="P496" s="264"/>
      <c r="Q496" s="264"/>
      <c r="R496" s="264"/>
      <c r="S496" s="264"/>
      <c r="T496" s="265"/>
      <c r="AT496" s="260" t="s">
        <v>148</v>
      </c>
      <c r="AU496" s="260" t="s">
        <v>80</v>
      </c>
      <c r="AV496" s="258" t="s">
        <v>80</v>
      </c>
      <c r="AW496" s="258" t="s">
        <v>32</v>
      </c>
      <c r="AX496" s="258" t="s">
        <v>70</v>
      </c>
      <c r="AY496" s="260" t="s">
        <v>137</v>
      </c>
    </row>
    <row r="497" spans="2:51" s="258" customFormat="1">
      <c r="B497" s="259"/>
      <c r="D497" s="253" t="s">
        <v>148</v>
      </c>
      <c r="E497" s="260" t="s">
        <v>3</v>
      </c>
      <c r="F497" s="261" t="s">
        <v>547</v>
      </c>
      <c r="H497" s="262">
        <v>20.03</v>
      </c>
      <c r="L497" s="259"/>
      <c r="M497" s="263"/>
      <c r="N497" s="264"/>
      <c r="O497" s="264"/>
      <c r="P497" s="264"/>
      <c r="Q497" s="264"/>
      <c r="R497" s="264"/>
      <c r="S497" s="264"/>
      <c r="T497" s="265"/>
      <c r="AT497" s="260" t="s">
        <v>148</v>
      </c>
      <c r="AU497" s="260" t="s">
        <v>80</v>
      </c>
      <c r="AV497" s="258" t="s">
        <v>80</v>
      </c>
      <c r="AW497" s="258" t="s">
        <v>32</v>
      </c>
      <c r="AX497" s="258" t="s">
        <v>70</v>
      </c>
      <c r="AY497" s="260" t="s">
        <v>137</v>
      </c>
    </row>
    <row r="498" spans="2:51" s="258" customFormat="1">
      <c r="B498" s="259"/>
      <c r="D498" s="253" t="s">
        <v>148</v>
      </c>
      <c r="E498" s="260" t="s">
        <v>3</v>
      </c>
      <c r="F498" s="261" t="s">
        <v>548</v>
      </c>
      <c r="H498" s="262">
        <v>13.11</v>
      </c>
      <c r="L498" s="259"/>
      <c r="M498" s="263"/>
      <c r="N498" s="264"/>
      <c r="O498" s="264"/>
      <c r="P498" s="264"/>
      <c r="Q498" s="264"/>
      <c r="R498" s="264"/>
      <c r="S498" s="264"/>
      <c r="T498" s="265"/>
      <c r="AT498" s="260" t="s">
        <v>148</v>
      </c>
      <c r="AU498" s="260" t="s">
        <v>80</v>
      </c>
      <c r="AV498" s="258" t="s">
        <v>80</v>
      </c>
      <c r="AW498" s="258" t="s">
        <v>32</v>
      </c>
      <c r="AX498" s="258" t="s">
        <v>70</v>
      </c>
      <c r="AY498" s="260" t="s">
        <v>137</v>
      </c>
    </row>
    <row r="499" spans="2:51" s="258" customFormat="1">
      <c r="B499" s="259"/>
      <c r="D499" s="253" t="s">
        <v>148</v>
      </c>
      <c r="E499" s="260" t="s">
        <v>3</v>
      </c>
      <c r="F499" s="261" t="s">
        <v>549</v>
      </c>
      <c r="H499" s="262">
        <v>4.9119999999999999</v>
      </c>
      <c r="L499" s="259"/>
      <c r="M499" s="263"/>
      <c r="N499" s="264"/>
      <c r="O499" s="264"/>
      <c r="P499" s="264"/>
      <c r="Q499" s="264"/>
      <c r="R499" s="264"/>
      <c r="S499" s="264"/>
      <c r="T499" s="265"/>
      <c r="AT499" s="260" t="s">
        <v>148</v>
      </c>
      <c r="AU499" s="260" t="s">
        <v>80</v>
      </c>
      <c r="AV499" s="258" t="s">
        <v>80</v>
      </c>
      <c r="AW499" s="258" t="s">
        <v>32</v>
      </c>
      <c r="AX499" s="258" t="s">
        <v>70</v>
      </c>
      <c r="AY499" s="260" t="s">
        <v>137</v>
      </c>
    </row>
    <row r="500" spans="2:51" s="266" customFormat="1">
      <c r="B500" s="267"/>
      <c r="D500" s="253" t="s">
        <v>148</v>
      </c>
      <c r="E500" s="268" t="s">
        <v>3</v>
      </c>
      <c r="F500" s="269" t="s">
        <v>343</v>
      </c>
      <c r="H500" s="268" t="s">
        <v>3</v>
      </c>
      <c r="L500" s="267"/>
      <c r="M500" s="270"/>
      <c r="N500" s="271"/>
      <c r="O500" s="271"/>
      <c r="P500" s="271"/>
      <c r="Q500" s="271"/>
      <c r="R500" s="271"/>
      <c r="S500" s="271"/>
      <c r="T500" s="272"/>
      <c r="AT500" s="268" t="s">
        <v>148</v>
      </c>
      <c r="AU500" s="268" t="s">
        <v>80</v>
      </c>
      <c r="AV500" s="266" t="s">
        <v>78</v>
      </c>
      <c r="AW500" s="266" t="s">
        <v>32</v>
      </c>
      <c r="AX500" s="266" t="s">
        <v>70</v>
      </c>
      <c r="AY500" s="268" t="s">
        <v>137</v>
      </c>
    </row>
    <row r="501" spans="2:51" s="258" customFormat="1">
      <c r="B501" s="259"/>
      <c r="D501" s="253" t="s">
        <v>148</v>
      </c>
      <c r="E501" s="260" t="s">
        <v>3</v>
      </c>
      <c r="F501" s="261" t="s">
        <v>550</v>
      </c>
      <c r="H501" s="262">
        <v>16.334</v>
      </c>
      <c r="L501" s="259"/>
      <c r="M501" s="263"/>
      <c r="N501" s="264"/>
      <c r="O501" s="264"/>
      <c r="P501" s="264"/>
      <c r="Q501" s="264"/>
      <c r="R501" s="264"/>
      <c r="S501" s="264"/>
      <c r="T501" s="265"/>
      <c r="AT501" s="260" t="s">
        <v>148</v>
      </c>
      <c r="AU501" s="260" t="s">
        <v>80</v>
      </c>
      <c r="AV501" s="258" t="s">
        <v>80</v>
      </c>
      <c r="AW501" s="258" t="s">
        <v>32</v>
      </c>
      <c r="AX501" s="258" t="s">
        <v>70</v>
      </c>
      <c r="AY501" s="260" t="s">
        <v>137</v>
      </c>
    </row>
    <row r="502" spans="2:51" s="291" customFormat="1">
      <c r="B502" s="290"/>
      <c r="D502" s="253" t="s">
        <v>148</v>
      </c>
      <c r="E502" s="292" t="s">
        <v>3</v>
      </c>
      <c r="F502" s="293" t="s">
        <v>288</v>
      </c>
      <c r="H502" s="294">
        <v>107.586</v>
      </c>
      <c r="L502" s="290"/>
      <c r="M502" s="295"/>
      <c r="N502" s="296"/>
      <c r="O502" s="296"/>
      <c r="P502" s="296"/>
      <c r="Q502" s="296"/>
      <c r="R502" s="296"/>
      <c r="S502" s="296"/>
      <c r="T502" s="297"/>
      <c r="AT502" s="292" t="s">
        <v>148</v>
      </c>
      <c r="AU502" s="292" t="s">
        <v>80</v>
      </c>
      <c r="AV502" s="291" t="s">
        <v>155</v>
      </c>
      <c r="AW502" s="291" t="s">
        <v>32</v>
      </c>
      <c r="AX502" s="291" t="s">
        <v>70</v>
      </c>
      <c r="AY502" s="292" t="s">
        <v>137</v>
      </c>
    </row>
    <row r="503" spans="2:51" s="266" customFormat="1">
      <c r="B503" s="267"/>
      <c r="D503" s="253" t="s">
        <v>148</v>
      </c>
      <c r="E503" s="268" t="s">
        <v>3</v>
      </c>
      <c r="F503" s="269" t="s">
        <v>551</v>
      </c>
      <c r="H503" s="268" t="s">
        <v>3</v>
      </c>
      <c r="L503" s="267"/>
      <c r="M503" s="270"/>
      <c r="N503" s="271"/>
      <c r="O503" s="271"/>
      <c r="P503" s="271"/>
      <c r="Q503" s="271"/>
      <c r="R503" s="271"/>
      <c r="S503" s="271"/>
      <c r="T503" s="272"/>
      <c r="AT503" s="268" t="s">
        <v>148</v>
      </c>
      <c r="AU503" s="268" t="s">
        <v>80</v>
      </c>
      <c r="AV503" s="266" t="s">
        <v>78</v>
      </c>
      <c r="AW503" s="266" t="s">
        <v>32</v>
      </c>
      <c r="AX503" s="266" t="s">
        <v>70</v>
      </c>
      <c r="AY503" s="268" t="s">
        <v>137</v>
      </c>
    </row>
    <row r="504" spans="2:51" s="258" customFormat="1">
      <c r="B504" s="259"/>
      <c r="D504" s="253" t="s">
        <v>148</v>
      </c>
      <c r="E504" s="260" t="s">
        <v>3</v>
      </c>
      <c r="F504" s="261" t="s">
        <v>552</v>
      </c>
      <c r="H504" s="262">
        <v>22.838999999999999</v>
      </c>
      <c r="L504" s="259"/>
      <c r="M504" s="263"/>
      <c r="N504" s="264"/>
      <c r="O504" s="264"/>
      <c r="P504" s="264"/>
      <c r="Q504" s="264"/>
      <c r="R504" s="264"/>
      <c r="S504" s="264"/>
      <c r="T504" s="265"/>
      <c r="AT504" s="260" t="s">
        <v>148</v>
      </c>
      <c r="AU504" s="260" t="s">
        <v>80</v>
      </c>
      <c r="AV504" s="258" t="s">
        <v>80</v>
      </c>
      <c r="AW504" s="258" t="s">
        <v>32</v>
      </c>
      <c r="AX504" s="258" t="s">
        <v>70</v>
      </c>
      <c r="AY504" s="260" t="s">
        <v>137</v>
      </c>
    </row>
    <row r="505" spans="2:51" s="258" customFormat="1">
      <c r="B505" s="259"/>
      <c r="D505" s="253" t="s">
        <v>148</v>
      </c>
      <c r="E505" s="260" t="s">
        <v>3</v>
      </c>
      <c r="F505" s="261" t="s">
        <v>553</v>
      </c>
      <c r="H505" s="262">
        <v>33.246000000000002</v>
      </c>
      <c r="L505" s="259"/>
      <c r="M505" s="263"/>
      <c r="N505" s="264"/>
      <c r="O505" s="264"/>
      <c r="P505" s="264"/>
      <c r="Q505" s="264"/>
      <c r="R505" s="264"/>
      <c r="S505" s="264"/>
      <c r="T505" s="265"/>
      <c r="AT505" s="260" t="s">
        <v>148</v>
      </c>
      <c r="AU505" s="260" t="s">
        <v>80</v>
      </c>
      <c r="AV505" s="258" t="s">
        <v>80</v>
      </c>
      <c r="AW505" s="258" t="s">
        <v>32</v>
      </c>
      <c r="AX505" s="258" t="s">
        <v>70</v>
      </c>
      <c r="AY505" s="260" t="s">
        <v>137</v>
      </c>
    </row>
    <row r="506" spans="2:51" s="258" customFormat="1">
      <c r="B506" s="259"/>
      <c r="D506" s="253" t="s">
        <v>148</v>
      </c>
      <c r="E506" s="260" t="s">
        <v>3</v>
      </c>
      <c r="F506" s="261" t="s">
        <v>554</v>
      </c>
      <c r="H506" s="262">
        <v>74.897999999999996</v>
      </c>
      <c r="L506" s="259"/>
      <c r="M506" s="263"/>
      <c r="N506" s="264"/>
      <c r="O506" s="264"/>
      <c r="P506" s="264"/>
      <c r="Q506" s="264"/>
      <c r="R506" s="264"/>
      <c r="S506" s="264"/>
      <c r="T506" s="265"/>
      <c r="AT506" s="260" t="s">
        <v>148</v>
      </c>
      <c r="AU506" s="260" t="s">
        <v>80</v>
      </c>
      <c r="AV506" s="258" t="s">
        <v>80</v>
      </c>
      <c r="AW506" s="258" t="s">
        <v>32</v>
      </c>
      <c r="AX506" s="258" t="s">
        <v>70</v>
      </c>
      <c r="AY506" s="260" t="s">
        <v>137</v>
      </c>
    </row>
    <row r="507" spans="2:51" s="258" customFormat="1">
      <c r="B507" s="259"/>
      <c r="D507" s="253" t="s">
        <v>148</v>
      </c>
      <c r="E507" s="260" t="s">
        <v>3</v>
      </c>
      <c r="F507" s="261" t="s">
        <v>555</v>
      </c>
      <c r="H507" s="262">
        <v>27.094999999999999</v>
      </c>
      <c r="L507" s="259"/>
      <c r="M507" s="263"/>
      <c r="N507" s="264"/>
      <c r="O507" s="264"/>
      <c r="P507" s="264"/>
      <c r="Q507" s="264"/>
      <c r="R507" s="264"/>
      <c r="S507" s="264"/>
      <c r="T507" s="265"/>
      <c r="AT507" s="260" t="s">
        <v>148</v>
      </c>
      <c r="AU507" s="260" t="s">
        <v>80</v>
      </c>
      <c r="AV507" s="258" t="s">
        <v>80</v>
      </c>
      <c r="AW507" s="258" t="s">
        <v>32</v>
      </c>
      <c r="AX507" s="258" t="s">
        <v>70</v>
      </c>
      <c r="AY507" s="260" t="s">
        <v>137</v>
      </c>
    </row>
    <row r="508" spans="2:51" s="258" customFormat="1">
      <c r="B508" s="259"/>
      <c r="D508" s="253" t="s">
        <v>148</v>
      </c>
      <c r="E508" s="260" t="s">
        <v>3</v>
      </c>
      <c r="F508" s="261" t="s">
        <v>556</v>
      </c>
      <c r="H508" s="262">
        <v>26.831</v>
      </c>
      <c r="L508" s="259"/>
      <c r="M508" s="263"/>
      <c r="N508" s="264"/>
      <c r="O508" s="264"/>
      <c r="P508" s="264"/>
      <c r="Q508" s="264"/>
      <c r="R508" s="264"/>
      <c r="S508" s="264"/>
      <c r="T508" s="265"/>
      <c r="AT508" s="260" t="s">
        <v>148</v>
      </c>
      <c r="AU508" s="260" t="s">
        <v>80</v>
      </c>
      <c r="AV508" s="258" t="s">
        <v>80</v>
      </c>
      <c r="AW508" s="258" t="s">
        <v>32</v>
      </c>
      <c r="AX508" s="258" t="s">
        <v>70</v>
      </c>
      <c r="AY508" s="260" t="s">
        <v>137</v>
      </c>
    </row>
    <row r="509" spans="2:51" s="258" customFormat="1">
      <c r="B509" s="259"/>
      <c r="D509" s="253" t="s">
        <v>148</v>
      </c>
      <c r="E509" s="260" t="s">
        <v>3</v>
      </c>
      <c r="F509" s="261" t="s">
        <v>549</v>
      </c>
      <c r="H509" s="262">
        <v>4.9119999999999999</v>
      </c>
      <c r="L509" s="259"/>
      <c r="M509" s="263"/>
      <c r="N509" s="264"/>
      <c r="O509" s="264"/>
      <c r="P509" s="264"/>
      <c r="Q509" s="264"/>
      <c r="R509" s="264"/>
      <c r="S509" s="264"/>
      <c r="T509" s="265"/>
      <c r="AT509" s="260" t="s">
        <v>148</v>
      </c>
      <c r="AU509" s="260" t="s">
        <v>80</v>
      </c>
      <c r="AV509" s="258" t="s">
        <v>80</v>
      </c>
      <c r="AW509" s="258" t="s">
        <v>32</v>
      </c>
      <c r="AX509" s="258" t="s">
        <v>70</v>
      </c>
      <c r="AY509" s="260" t="s">
        <v>137</v>
      </c>
    </row>
    <row r="510" spans="2:51" s="266" customFormat="1">
      <c r="B510" s="267"/>
      <c r="D510" s="253" t="s">
        <v>148</v>
      </c>
      <c r="E510" s="268" t="s">
        <v>3</v>
      </c>
      <c r="F510" s="269" t="s">
        <v>343</v>
      </c>
      <c r="H510" s="268" t="s">
        <v>3</v>
      </c>
      <c r="L510" s="267"/>
      <c r="M510" s="270"/>
      <c r="N510" s="271"/>
      <c r="O510" s="271"/>
      <c r="P510" s="271"/>
      <c r="Q510" s="271"/>
      <c r="R510" s="271"/>
      <c r="S510" s="271"/>
      <c r="T510" s="272"/>
      <c r="AT510" s="268" t="s">
        <v>148</v>
      </c>
      <c r="AU510" s="268" t="s">
        <v>80</v>
      </c>
      <c r="AV510" s="266" t="s">
        <v>78</v>
      </c>
      <c r="AW510" s="266" t="s">
        <v>32</v>
      </c>
      <c r="AX510" s="266" t="s">
        <v>70</v>
      </c>
      <c r="AY510" s="268" t="s">
        <v>137</v>
      </c>
    </row>
    <row r="511" spans="2:51" s="258" customFormat="1">
      <c r="B511" s="259"/>
      <c r="D511" s="253" t="s">
        <v>148</v>
      </c>
      <c r="E511" s="260" t="s">
        <v>3</v>
      </c>
      <c r="F511" s="261" t="s">
        <v>344</v>
      </c>
      <c r="H511" s="262">
        <v>19.3</v>
      </c>
      <c r="L511" s="259"/>
      <c r="M511" s="263"/>
      <c r="N511" s="264"/>
      <c r="O511" s="264"/>
      <c r="P511" s="264"/>
      <c r="Q511" s="264"/>
      <c r="R511" s="264"/>
      <c r="S511" s="264"/>
      <c r="T511" s="265"/>
      <c r="AT511" s="260" t="s">
        <v>148</v>
      </c>
      <c r="AU511" s="260" t="s">
        <v>80</v>
      </c>
      <c r="AV511" s="258" t="s">
        <v>80</v>
      </c>
      <c r="AW511" s="258" t="s">
        <v>32</v>
      </c>
      <c r="AX511" s="258" t="s">
        <v>70</v>
      </c>
      <c r="AY511" s="260" t="s">
        <v>137</v>
      </c>
    </row>
    <row r="512" spans="2:51" s="291" customFormat="1">
      <c r="B512" s="290"/>
      <c r="D512" s="253" t="s">
        <v>148</v>
      </c>
      <c r="E512" s="292" t="s">
        <v>3</v>
      </c>
      <c r="F512" s="293" t="s">
        <v>288</v>
      </c>
      <c r="H512" s="294">
        <v>209.12100000000001</v>
      </c>
      <c r="L512" s="290"/>
      <c r="M512" s="295"/>
      <c r="N512" s="296"/>
      <c r="O512" s="296"/>
      <c r="P512" s="296"/>
      <c r="Q512" s="296"/>
      <c r="R512" s="296"/>
      <c r="S512" s="296"/>
      <c r="T512" s="297"/>
      <c r="AT512" s="292" t="s">
        <v>148</v>
      </c>
      <c r="AU512" s="292" t="s">
        <v>80</v>
      </c>
      <c r="AV512" s="291" t="s">
        <v>155</v>
      </c>
      <c r="AW512" s="291" t="s">
        <v>32</v>
      </c>
      <c r="AX512" s="291" t="s">
        <v>70</v>
      </c>
      <c r="AY512" s="292" t="s">
        <v>137</v>
      </c>
    </row>
    <row r="513" spans="1:65" s="273" customFormat="1">
      <c r="B513" s="274"/>
      <c r="D513" s="253" t="s">
        <v>148</v>
      </c>
      <c r="E513" s="275" t="s">
        <v>3</v>
      </c>
      <c r="F513" s="276" t="s">
        <v>184</v>
      </c>
      <c r="H513" s="277">
        <v>944.42100000000005</v>
      </c>
      <c r="L513" s="274"/>
      <c r="M513" s="278"/>
      <c r="N513" s="279"/>
      <c r="O513" s="279"/>
      <c r="P513" s="279"/>
      <c r="Q513" s="279"/>
      <c r="R513" s="279"/>
      <c r="S513" s="279"/>
      <c r="T513" s="280"/>
      <c r="AT513" s="275" t="s">
        <v>148</v>
      </c>
      <c r="AU513" s="275" t="s">
        <v>80</v>
      </c>
      <c r="AV513" s="273" t="s">
        <v>144</v>
      </c>
      <c r="AW513" s="273" t="s">
        <v>32</v>
      </c>
      <c r="AX513" s="273" t="s">
        <v>78</v>
      </c>
      <c r="AY513" s="275" t="s">
        <v>137</v>
      </c>
    </row>
    <row r="514" spans="1:65" s="171" customFormat="1" ht="16.5" customHeight="1">
      <c r="A514" s="168"/>
      <c r="B514" s="169"/>
      <c r="C514" s="240" t="s">
        <v>557</v>
      </c>
      <c r="D514" s="240" t="s">
        <v>139</v>
      </c>
      <c r="E514" s="241" t="s">
        <v>558</v>
      </c>
      <c r="F514" s="242" t="s">
        <v>559</v>
      </c>
      <c r="G514" s="243" t="s">
        <v>142</v>
      </c>
      <c r="H514" s="244">
        <v>3209.6019999999999</v>
      </c>
      <c r="I514" s="77"/>
      <c r="J514" s="245">
        <f>ROUND(I514*H514,2)</f>
        <v>0</v>
      </c>
      <c r="K514" s="242" t="s">
        <v>143</v>
      </c>
      <c r="L514" s="169"/>
      <c r="M514" s="246" t="s">
        <v>3</v>
      </c>
      <c r="N514" s="247" t="s">
        <v>41</v>
      </c>
      <c r="O514" s="248"/>
      <c r="P514" s="249">
        <f>O514*H514</f>
        <v>0</v>
      </c>
      <c r="Q514" s="249">
        <v>0</v>
      </c>
      <c r="R514" s="249">
        <f>Q514*H514</f>
        <v>0</v>
      </c>
      <c r="S514" s="249">
        <v>0</v>
      </c>
      <c r="T514" s="250">
        <f>S514*H514</f>
        <v>0</v>
      </c>
      <c r="U514" s="168"/>
      <c r="V514" s="168"/>
      <c r="W514" s="168"/>
      <c r="X514" s="168"/>
      <c r="Y514" s="168"/>
      <c r="Z514" s="168"/>
      <c r="AA514" s="168"/>
      <c r="AB514" s="168"/>
      <c r="AC514" s="168"/>
      <c r="AD514" s="168"/>
      <c r="AE514" s="168"/>
      <c r="AR514" s="251" t="s">
        <v>144</v>
      </c>
      <c r="AT514" s="251" t="s">
        <v>139</v>
      </c>
      <c r="AU514" s="251" t="s">
        <v>80</v>
      </c>
      <c r="AY514" s="160" t="s">
        <v>137</v>
      </c>
      <c r="BE514" s="252">
        <f>IF(N514="základní",J514,0)</f>
        <v>0</v>
      </c>
      <c r="BF514" s="252">
        <f>IF(N514="snížená",J514,0)</f>
        <v>0</v>
      </c>
      <c r="BG514" s="252">
        <f>IF(N514="zákl. přenesená",J514,0)</f>
        <v>0</v>
      </c>
      <c r="BH514" s="252">
        <f>IF(N514="sníž. přenesená",J514,0)</f>
        <v>0</v>
      </c>
      <c r="BI514" s="252">
        <f>IF(N514="nulová",J514,0)</f>
        <v>0</v>
      </c>
      <c r="BJ514" s="160" t="s">
        <v>78</v>
      </c>
      <c r="BK514" s="252">
        <f>ROUND(I514*H514,2)</f>
        <v>0</v>
      </c>
      <c r="BL514" s="160" t="s">
        <v>144</v>
      </c>
      <c r="BM514" s="251" t="s">
        <v>560</v>
      </c>
    </row>
    <row r="515" spans="1:65" s="258" customFormat="1">
      <c r="B515" s="259"/>
      <c r="D515" s="253" t="s">
        <v>148</v>
      </c>
      <c r="E515" s="260" t="s">
        <v>3</v>
      </c>
      <c r="F515" s="261" t="s">
        <v>561</v>
      </c>
      <c r="H515" s="262">
        <v>3209.6019999999999</v>
      </c>
      <c r="L515" s="259"/>
      <c r="M515" s="263"/>
      <c r="N515" s="264"/>
      <c r="O515" s="264"/>
      <c r="P515" s="264"/>
      <c r="Q515" s="264"/>
      <c r="R515" s="264"/>
      <c r="S515" s="264"/>
      <c r="T515" s="265"/>
      <c r="AT515" s="260" t="s">
        <v>148</v>
      </c>
      <c r="AU515" s="260" t="s">
        <v>80</v>
      </c>
      <c r="AV515" s="258" t="s">
        <v>80</v>
      </c>
      <c r="AW515" s="258" t="s">
        <v>32</v>
      </c>
      <c r="AX515" s="258" t="s">
        <v>78</v>
      </c>
      <c r="AY515" s="260" t="s">
        <v>137</v>
      </c>
    </row>
    <row r="516" spans="1:65" s="171" customFormat="1" ht="16.5" customHeight="1">
      <c r="A516" s="168"/>
      <c r="B516" s="169"/>
      <c r="C516" s="240" t="s">
        <v>562</v>
      </c>
      <c r="D516" s="240" t="s">
        <v>139</v>
      </c>
      <c r="E516" s="241" t="s">
        <v>563</v>
      </c>
      <c r="F516" s="242" t="s">
        <v>564</v>
      </c>
      <c r="G516" s="243" t="s">
        <v>142</v>
      </c>
      <c r="H516" s="244">
        <v>114.366</v>
      </c>
      <c r="I516" s="77"/>
      <c r="J516" s="245">
        <f>ROUND(I516*H516,2)</f>
        <v>0</v>
      </c>
      <c r="K516" s="242" t="s">
        <v>143</v>
      </c>
      <c r="L516" s="169"/>
      <c r="M516" s="246" t="s">
        <v>3</v>
      </c>
      <c r="N516" s="247" t="s">
        <v>41</v>
      </c>
      <c r="O516" s="248"/>
      <c r="P516" s="249">
        <f>O516*H516</f>
        <v>0</v>
      </c>
      <c r="Q516" s="249">
        <v>0.26140999999999998</v>
      </c>
      <c r="R516" s="249">
        <f>Q516*H516</f>
        <v>29.896416059999996</v>
      </c>
      <c r="S516" s="249">
        <v>0</v>
      </c>
      <c r="T516" s="250">
        <f>S516*H516</f>
        <v>0</v>
      </c>
      <c r="U516" s="168"/>
      <c r="V516" s="168"/>
      <c r="W516" s="168"/>
      <c r="X516" s="168"/>
      <c r="Y516" s="168"/>
      <c r="Z516" s="168"/>
      <c r="AA516" s="168"/>
      <c r="AB516" s="168"/>
      <c r="AC516" s="168"/>
      <c r="AD516" s="168"/>
      <c r="AE516" s="168"/>
      <c r="AR516" s="251" t="s">
        <v>144</v>
      </c>
      <c r="AT516" s="251" t="s">
        <v>139</v>
      </c>
      <c r="AU516" s="251" t="s">
        <v>80</v>
      </c>
      <c r="AY516" s="160" t="s">
        <v>137</v>
      </c>
      <c r="BE516" s="252">
        <f>IF(N516="základní",J516,0)</f>
        <v>0</v>
      </c>
      <c r="BF516" s="252">
        <f>IF(N516="snížená",J516,0)</f>
        <v>0</v>
      </c>
      <c r="BG516" s="252">
        <f>IF(N516="zákl. přenesená",J516,0)</f>
        <v>0</v>
      </c>
      <c r="BH516" s="252">
        <f>IF(N516="sníž. přenesená",J516,0)</f>
        <v>0</v>
      </c>
      <c r="BI516" s="252">
        <f>IF(N516="nulová",J516,0)</f>
        <v>0</v>
      </c>
      <c r="BJ516" s="160" t="s">
        <v>78</v>
      </c>
      <c r="BK516" s="252">
        <f>ROUND(I516*H516,2)</f>
        <v>0</v>
      </c>
      <c r="BL516" s="160" t="s">
        <v>144</v>
      </c>
      <c r="BM516" s="251" t="s">
        <v>565</v>
      </c>
    </row>
    <row r="517" spans="1:65" s="266" customFormat="1">
      <c r="B517" s="267"/>
      <c r="D517" s="253" t="s">
        <v>148</v>
      </c>
      <c r="E517" s="268" t="s">
        <v>3</v>
      </c>
      <c r="F517" s="269" t="s">
        <v>566</v>
      </c>
      <c r="H517" s="268" t="s">
        <v>3</v>
      </c>
      <c r="L517" s="267"/>
      <c r="M517" s="270"/>
      <c r="N517" s="271"/>
      <c r="O517" s="271"/>
      <c r="P517" s="271"/>
      <c r="Q517" s="271"/>
      <c r="R517" s="271"/>
      <c r="S517" s="271"/>
      <c r="T517" s="272"/>
      <c r="AT517" s="268" t="s">
        <v>148</v>
      </c>
      <c r="AU517" s="268" t="s">
        <v>80</v>
      </c>
      <c r="AV517" s="266" t="s">
        <v>78</v>
      </c>
      <c r="AW517" s="266" t="s">
        <v>32</v>
      </c>
      <c r="AX517" s="266" t="s">
        <v>70</v>
      </c>
      <c r="AY517" s="268" t="s">
        <v>137</v>
      </c>
    </row>
    <row r="518" spans="1:65" s="258" customFormat="1">
      <c r="B518" s="259"/>
      <c r="D518" s="253" t="s">
        <v>148</v>
      </c>
      <c r="E518" s="260" t="s">
        <v>3</v>
      </c>
      <c r="F518" s="261" t="s">
        <v>567</v>
      </c>
      <c r="H518" s="262">
        <v>63.468000000000004</v>
      </c>
      <c r="L518" s="259"/>
      <c r="M518" s="263"/>
      <c r="N518" s="264"/>
      <c r="O518" s="264"/>
      <c r="P518" s="264"/>
      <c r="Q518" s="264"/>
      <c r="R518" s="264"/>
      <c r="S518" s="264"/>
      <c r="T518" s="265"/>
      <c r="AT518" s="260" t="s">
        <v>148</v>
      </c>
      <c r="AU518" s="260" t="s">
        <v>80</v>
      </c>
      <c r="AV518" s="258" t="s">
        <v>80</v>
      </c>
      <c r="AW518" s="258" t="s">
        <v>32</v>
      </c>
      <c r="AX518" s="258" t="s">
        <v>70</v>
      </c>
      <c r="AY518" s="260" t="s">
        <v>137</v>
      </c>
    </row>
    <row r="519" spans="1:65" s="258" customFormat="1">
      <c r="B519" s="259"/>
      <c r="D519" s="253" t="s">
        <v>148</v>
      </c>
      <c r="E519" s="260" t="s">
        <v>3</v>
      </c>
      <c r="F519" s="261" t="s">
        <v>568</v>
      </c>
      <c r="H519" s="262">
        <v>14.52</v>
      </c>
      <c r="L519" s="259"/>
      <c r="M519" s="263"/>
      <c r="N519" s="264"/>
      <c r="O519" s="264"/>
      <c r="P519" s="264"/>
      <c r="Q519" s="264"/>
      <c r="R519" s="264"/>
      <c r="S519" s="264"/>
      <c r="T519" s="265"/>
      <c r="AT519" s="260" t="s">
        <v>148</v>
      </c>
      <c r="AU519" s="260" t="s">
        <v>80</v>
      </c>
      <c r="AV519" s="258" t="s">
        <v>80</v>
      </c>
      <c r="AW519" s="258" t="s">
        <v>32</v>
      </c>
      <c r="AX519" s="258" t="s">
        <v>70</v>
      </c>
      <c r="AY519" s="260" t="s">
        <v>137</v>
      </c>
    </row>
    <row r="520" spans="1:65" s="258" customFormat="1">
      <c r="B520" s="259"/>
      <c r="D520" s="253" t="s">
        <v>148</v>
      </c>
      <c r="E520" s="260" t="s">
        <v>3</v>
      </c>
      <c r="F520" s="261" t="s">
        <v>569</v>
      </c>
      <c r="H520" s="262">
        <v>8.6489999999999991</v>
      </c>
      <c r="L520" s="259"/>
      <c r="M520" s="263"/>
      <c r="N520" s="264"/>
      <c r="O520" s="264"/>
      <c r="P520" s="264"/>
      <c r="Q520" s="264"/>
      <c r="R520" s="264"/>
      <c r="S520" s="264"/>
      <c r="T520" s="265"/>
      <c r="AT520" s="260" t="s">
        <v>148</v>
      </c>
      <c r="AU520" s="260" t="s">
        <v>80</v>
      </c>
      <c r="AV520" s="258" t="s">
        <v>80</v>
      </c>
      <c r="AW520" s="258" t="s">
        <v>32</v>
      </c>
      <c r="AX520" s="258" t="s">
        <v>70</v>
      </c>
      <c r="AY520" s="260" t="s">
        <v>137</v>
      </c>
    </row>
    <row r="521" spans="1:65" s="258" customFormat="1">
      <c r="B521" s="259"/>
      <c r="D521" s="253" t="s">
        <v>148</v>
      </c>
      <c r="E521" s="260" t="s">
        <v>3</v>
      </c>
      <c r="F521" s="261" t="s">
        <v>570</v>
      </c>
      <c r="H521" s="262">
        <v>27.728999999999999</v>
      </c>
      <c r="L521" s="259"/>
      <c r="M521" s="263"/>
      <c r="N521" s="264"/>
      <c r="O521" s="264"/>
      <c r="P521" s="264"/>
      <c r="Q521" s="264"/>
      <c r="R521" s="264"/>
      <c r="S521" s="264"/>
      <c r="T521" s="265"/>
      <c r="AT521" s="260" t="s">
        <v>148</v>
      </c>
      <c r="AU521" s="260" t="s">
        <v>80</v>
      </c>
      <c r="AV521" s="258" t="s">
        <v>80</v>
      </c>
      <c r="AW521" s="258" t="s">
        <v>32</v>
      </c>
      <c r="AX521" s="258" t="s">
        <v>70</v>
      </c>
      <c r="AY521" s="260" t="s">
        <v>137</v>
      </c>
    </row>
    <row r="522" spans="1:65" s="273" customFormat="1">
      <c r="B522" s="274"/>
      <c r="D522" s="253" t="s">
        <v>148</v>
      </c>
      <c r="E522" s="275" t="s">
        <v>3</v>
      </c>
      <c r="F522" s="276" t="s">
        <v>184</v>
      </c>
      <c r="H522" s="277">
        <v>114.366</v>
      </c>
      <c r="L522" s="274"/>
      <c r="M522" s="278"/>
      <c r="N522" s="279"/>
      <c r="O522" s="279"/>
      <c r="P522" s="279"/>
      <c r="Q522" s="279"/>
      <c r="R522" s="279"/>
      <c r="S522" s="279"/>
      <c r="T522" s="280"/>
      <c r="AT522" s="275" t="s">
        <v>148</v>
      </c>
      <c r="AU522" s="275" t="s">
        <v>80</v>
      </c>
      <c r="AV522" s="273" t="s">
        <v>144</v>
      </c>
      <c r="AW522" s="273" t="s">
        <v>32</v>
      </c>
      <c r="AX522" s="273" t="s">
        <v>78</v>
      </c>
      <c r="AY522" s="275" t="s">
        <v>137</v>
      </c>
    </row>
    <row r="523" spans="1:65" s="227" customFormat="1" ht="22.8" customHeight="1">
      <c r="B523" s="228"/>
      <c r="D523" s="229" t="s">
        <v>69</v>
      </c>
      <c r="E523" s="238" t="s">
        <v>203</v>
      </c>
      <c r="F523" s="238" t="s">
        <v>571</v>
      </c>
      <c r="J523" s="239">
        <f>BK523</f>
        <v>0</v>
      </c>
      <c r="L523" s="228"/>
      <c r="M523" s="232"/>
      <c r="N523" s="233"/>
      <c r="O523" s="233"/>
      <c r="P523" s="234">
        <f>SUM(P524:P624)</f>
        <v>0</v>
      </c>
      <c r="Q523" s="233"/>
      <c r="R523" s="234">
        <f>SUM(R524:R624)</f>
        <v>0.13336530000000002</v>
      </c>
      <c r="S523" s="233"/>
      <c r="T523" s="235">
        <f>SUM(T524:T624)</f>
        <v>22.847058000000001</v>
      </c>
      <c r="AR523" s="229" t="s">
        <v>78</v>
      </c>
      <c r="AT523" s="236" t="s">
        <v>69</v>
      </c>
      <c r="AU523" s="236" t="s">
        <v>78</v>
      </c>
      <c r="AY523" s="229" t="s">
        <v>137</v>
      </c>
      <c r="BK523" s="237">
        <f>SUM(BK524:BK624)</f>
        <v>0</v>
      </c>
    </row>
    <row r="524" spans="1:65" s="171" customFormat="1" ht="16.5" customHeight="1">
      <c r="A524" s="168"/>
      <c r="B524" s="169"/>
      <c r="C524" s="240" t="s">
        <v>572</v>
      </c>
      <c r="D524" s="240" t="s">
        <v>139</v>
      </c>
      <c r="E524" s="241" t="s">
        <v>573</v>
      </c>
      <c r="F524" s="242" t="s">
        <v>574</v>
      </c>
      <c r="G524" s="243" t="s">
        <v>575</v>
      </c>
      <c r="H524" s="244">
        <v>1</v>
      </c>
      <c r="I524" s="77"/>
      <c r="J524" s="245">
        <f>ROUND(I524*H524,2)</f>
        <v>0</v>
      </c>
      <c r="K524" s="242" t="s">
        <v>143</v>
      </c>
      <c r="L524" s="169"/>
      <c r="M524" s="246" t="s">
        <v>3</v>
      </c>
      <c r="N524" s="247" t="s">
        <v>41</v>
      </c>
      <c r="O524" s="248"/>
      <c r="P524" s="249">
        <f>O524*H524</f>
        <v>0</v>
      </c>
      <c r="Q524" s="249">
        <v>6.9999999999999999E-4</v>
      </c>
      <c r="R524" s="249">
        <f>Q524*H524</f>
        <v>6.9999999999999999E-4</v>
      </c>
      <c r="S524" s="249">
        <v>0</v>
      </c>
      <c r="T524" s="250">
        <f>S524*H524</f>
        <v>0</v>
      </c>
      <c r="U524" s="168"/>
      <c r="V524" s="168"/>
      <c r="W524" s="168"/>
      <c r="X524" s="168"/>
      <c r="Y524" s="168"/>
      <c r="Z524" s="168"/>
      <c r="AA524" s="168"/>
      <c r="AB524" s="168"/>
      <c r="AC524" s="168"/>
      <c r="AD524" s="168"/>
      <c r="AE524" s="168"/>
      <c r="AR524" s="251" t="s">
        <v>144</v>
      </c>
      <c r="AT524" s="251" t="s">
        <v>139</v>
      </c>
      <c r="AU524" s="251" t="s">
        <v>80</v>
      </c>
      <c r="AY524" s="160" t="s">
        <v>137</v>
      </c>
      <c r="BE524" s="252">
        <f>IF(N524="základní",J524,0)</f>
        <v>0</v>
      </c>
      <c r="BF524" s="252">
        <f>IF(N524="snížená",J524,0)</f>
        <v>0</v>
      </c>
      <c r="BG524" s="252">
        <f>IF(N524="zákl. přenesená",J524,0)</f>
        <v>0</v>
      </c>
      <c r="BH524" s="252">
        <f>IF(N524="sníž. přenesená",J524,0)</f>
        <v>0</v>
      </c>
      <c r="BI524" s="252">
        <f>IF(N524="nulová",J524,0)</f>
        <v>0</v>
      </c>
      <c r="BJ524" s="160" t="s">
        <v>78</v>
      </c>
      <c r="BK524" s="252">
        <f>ROUND(I524*H524,2)</f>
        <v>0</v>
      </c>
      <c r="BL524" s="160" t="s">
        <v>144</v>
      </c>
      <c r="BM524" s="251" t="s">
        <v>576</v>
      </c>
    </row>
    <row r="525" spans="1:65" s="171" customFormat="1" ht="124.8">
      <c r="A525" s="168"/>
      <c r="B525" s="169"/>
      <c r="C525" s="168"/>
      <c r="D525" s="253" t="s">
        <v>146</v>
      </c>
      <c r="E525" s="168"/>
      <c r="F525" s="254" t="s">
        <v>577</v>
      </c>
      <c r="G525" s="168"/>
      <c r="H525" s="168"/>
      <c r="I525" s="168"/>
      <c r="J525" s="168"/>
      <c r="K525" s="168"/>
      <c r="L525" s="169"/>
      <c r="M525" s="255"/>
      <c r="N525" s="256"/>
      <c r="O525" s="248"/>
      <c r="P525" s="248"/>
      <c r="Q525" s="248"/>
      <c r="R525" s="248"/>
      <c r="S525" s="248"/>
      <c r="T525" s="257"/>
      <c r="U525" s="168"/>
      <c r="V525" s="168"/>
      <c r="W525" s="168"/>
      <c r="X525" s="168"/>
      <c r="Y525" s="168"/>
      <c r="Z525" s="168"/>
      <c r="AA525" s="168"/>
      <c r="AB525" s="168"/>
      <c r="AC525" s="168"/>
      <c r="AD525" s="168"/>
      <c r="AE525" s="168"/>
      <c r="AT525" s="160" t="s">
        <v>146</v>
      </c>
      <c r="AU525" s="160" t="s">
        <v>80</v>
      </c>
    </row>
    <row r="526" spans="1:65" s="258" customFormat="1">
      <c r="B526" s="259"/>
      <c r="D526" s="253" t="s">
        <v>148</v>
      </c>
      <c r="E526" s="260" t="s">
        <v>3</v>
      </c>
      <c r="F526" s="261" t="s">
        <v>578</v>
      </c>
      <c r="H526" s="262">
        <v>1</v>
      </c>
      <c r="L526" s="259"/>
      <c r="M526" s="263"/>
      <c r="N526" s="264"/>
      <c r="O526" s="264"/>
      <c r="P526" s="264"/>
      <c r="Q526" s="264"/>
      <c r="R526" s="264"/>
      <c r="S526" s="264"/>
      <c r="T526" s="265"/>
      <c r="AT526" s="260" t="s">
        <v>148</v>
      </c>
      <c r="AU526" s="260" t="s">
        <v>80</v>
      </c>
      <c r="AV526" s="258" t="s">
        <v>80</v>
      </c>
      <c r="AW526" s="258" t="s">
        <v>32</v>
      </c>
      <c r="AX526" s="258" t="s">
        <v>78</v>
      </c>
      <c r="AY526" s="260" t="s">
        <v>137</v>
      </c>
    </row>
    <row r="527" spans="1:65" s="171" customFormat="1" ht="16.5" customHeight="1">
      <c r="A527" s="168"/>
      <c r="B527" s="169"/>
      <c r="C527" s="281" t="s">
        <v>579</v>
      </c>
      <c r="D527" s="281" t="s">
        <v>243</v>
      </c>
      <c r="E527" s="282" t="s">
        <v>580</v>
      </c>
      <c r="F527" s="283" t="s">
        <v>581</v>
      </c>
      <c r="G527" s="284" t="s">
        <v>582</v>
      </c>
      <c r="H527" s="285">
        <v>1</v>
      </c>
      <c r="I527" s="78"/>
      <c r="J527" s="286">
        <f>ROUND(I527*H527,2)</f>
        <v>0</v>
      </c>
      <c r="K527" s="283" t="s">
        <v>3</v>
      </c>
      <c r="L527" s="287"/>
      <c r="M527" s="288" t="s">
        <v>3</v>
      </c>
      <c r="N527" s="289" t="s">
        <v>41</v>
      </c>
      <c r="O527" s="248"/>
      <c r="P527" s="249">
        <f>O527*H527</f>
        <v>0</v>
      </c>
      <c r="Q527" s="249">
        <v>0</v>
      </c>
      <c r="R527" s="249">
        <f>Q527*H527</f>
        <v>0</v>
      </c>
      <c r="S527" s="249">
        <v>0</v>
      </c>
      <c r="T527" s="250">
        <f>S527*H527</f>
        <v>0</v>
      </c>
      <c r="U527" s="168"/>
      <c r="V527" s="168"/>
      <c r="W527" s="168"/>
      <c r="X527" s="168"/>
      <c r="Y527" s="168"/>
      <c r="Z527" s="168"/>
      <c r="AA527" s="168"/>
      <c r="AB527" s="168"/>
      <c r="AC527" s="168"/>
      <c r="AD527" s="168"/>
      <c r="AE527" s="168"/>
      <c r="AR527" s="251" t="s">
        <v>196</v>
      </c>
      <c r="AT527" s="251" t="s">
        <v>243</v>
      </c>
      <c r="AU527" s="251" t="s">
        <v>80</v>
      </c>
      <c r="AY527" s="160" t="s">
        <v>137</v>
      </c>
      <c r="BE527" s="252">
        <f>IF(N527="základní",J527,0)</f>
        <v>0</v>
      </c>
      <c r="BF527" s="252">
        <f>IF(N527="snížená",J527,0)</f>
        <v>0</v>
      </c>
      <c r="BG527" s="252">
        <f>IF(N527="zákl. přenesená",J527,0)</f>
        <v>0</v>
      </c>
      <c r="BH527" s="252">
        <f>IF(N527="sníž. přenesená",J527,0)</f>
        <v>0</v>
      </c>
      <c r="BI527" s="252">
        <f>IF(N527="nulová",J527,0)</f>
        <v>0</v>
      </c>
      <c r="BJ527" s="160" t="s">
        <v>78</v>
      </c>
      <c r="BK527" s="252">
        <f>ROUND(I527*H527,2)</f>
        <v>0</v>
      </c>
      <c r="BL527" s="160" t="s">
        <v>144</v>
      </c>
      <c r="BM527" s="251" t="s">
        <v>583</v>
      </c>
    </row>
    <row r="528" spans="1:65" s="171" customFormat="1" ht="39" customHeight="1">
      <c r="A528" s="168"/>
      <c r="B528" s="169"/>
      <c r="C528" s="240" t="s">
        <v>584</v>
      </c>
      <c r="D528" s="240" t="s">
        <v>139</v>
      </c>
      <c r="E528" s="241" t="s">
        <v>585</v>
      </c>
      <c r="F528" s="242" t="s">
        <v>586</v>
      </c>
      <c r="G528" s="243" t="s">
        <v>302</v>
      </c>
      <c r="H528" s="244">
        <v>52.73</v>
      </c>
      <c r="I528" s="77"/>
      <c r="J528" s="245">
        <f>ROUND(I528*H528,2)</f>
        <v>0</v>
      </c>
      <c r="K528" s="242" t="s">
        <v>143</v>
      </c>
      <c r="L528" s="169"/>
      <c r="M528" s="246" t="s">
        <v>3</v>
      </c>
      <c r="N528" s="247" t="s">
        <v>41</v>
      </c>
      <c r="O528" s="248"/>
      <c r="P528" s="249">
        <f>O528*H528</f>
        <v>0</v>
      </c>
      <c r="Q528" s="249">
        <v>6.0999999999999997E-4</v>
      </c>
      <c r="R528" s="249">
        <f>Q528*H528</f>
        <v>3.2165299999999994E-2</v>
      </c>
      <c r="S528" s="249">
        <v>0</v>
      </c>
      <c r="T528" s="250">
        <f>S528*H528</f>
        <v>0</v>
      </c>
      <c r="U528" s="168"/>
      <c r="V528" s="168"/>
      <c r="W528" s="168"/>
      <c r="X528" s="168"/>
      <c r="Y528" s="168"/>
      <c r="Z528" s="168"/>
      <c r="AA528" s="168"/>
      <c r="AB528" s="168"/>
      <c r="AC528" s="168"/>
      <c r="AD528" s="168"/>
      <c r="AE528" s="168"/>
      <c r="AR528" s="251" t="s">
        <v>144</v>
      </c>
      <c r="AT528" s="251" t="s">
        <v>139</v>
      </c>
      <c r="AU528" s="251" t="s">
        <v>80</v>
      </c>
      <c r="AY528" s="160" t="s">
        <v>137</v>
      </c>
      <c r="BE528" s="252">
        <f>IF(N528="základní",J528,0)</f>
        <v>0</v>
      </c>
      <c r="BF528" s="252">
        <f>IF(N528="snížená",J528,0)</f>
        <v>0</v>
      </c>
      <c r="BG528" s="252">
        <f>IF(N528="zákl. přenesená",J528,0)</f>
        <v>0</v>
      </c>
      <c r="BH528" s="252">
        <f>IF(N528="sníž. přenesená",J528,0)</f>
        <v>0</v>
      </c>
      <c r="BI528" s="252">
        <f>IF(N528="nulová",J528,0)</f>
        <v>0</v>
      </c>
      <c r="BJ528" s="160" t="s">
        <v>78</v>
      </c>
      <c r="BK528" s="252">
        <f>ROUND(I528*H528,2)</f>
        <v>0</v>
      </c>
      <c r="BL528" s="160" t="s">
        <v>144</v>
      </c>
      <c r="BM528" s="251" t="s">
        <v>587</v>
      </c>
    </row>
    <row r="529" spans="1:65" s="171" customFormat="1" ht="28.8">
      <c r="A529" s="168"/>
      <c r="B529" s="169"/>
      <c r="C529" s="168"/>
      <c r="D529" s="253" t="s">
        <v>146</v>
      </c>
      <c r="E529" s="168"/>
      <c r="F529" s="254" t="s">
        <v>588</v>
      </c>
      <c r="G529" s="168"/>
      <c r="H529" s="168"/>
      <c r="I529" s="168"/>
      <c r="J529" s="168"/>
      <c r="K529" s="168"/>
      <c r="L529" s="169"/>
      <c r="M529" s="255"/>
      <c r="N529" s="256"/>
      <c r="O529" s="248"/>
      <c r="P529" s="248"/>
      <c r="Q529" s="248"/>
      <c r="R529" s="248"/>
      <c r="S529" s="248"/>
      <c r="T529" s="257"/>
      <c r="U529" s="168"/>
      <c r="V529" s="168"/>
      <c r="W529" s="168"/>
      <c r="X529" s="168"/>
      <c r="Y529" s="168"/>
      <c r="Z529" s="168"/>
      <c r="AA529" s="168"/>
      <c r="AB529" s="168"/>
      <c r="AC529" s="168"/>
      <c r="AD529" s="168"/>
      <c r="AE529" s="168"/>
      <c r="AT529" s="160" t="s">
        <v>146</v>
      </c>
      <c r="AU529" s="160" t="s">
        <v>80</v>
      </c>
    </row>
    <row r="530" spans="1:65" s="258" customFormat="1">
      <c r="B530" s="259"/>
      <c r="D530" s="253" t="s">
        <v>148</v>
      </c>
      <c r="E530" s="260" t="s">
        <v>3</v>
      </c>
      <c r="F530" s="261" t="s">
        <v>589</v>
      </c>
      <c r="H530" s="262">
        <v>52.73</v>
      </c>
      <c r="L530" s="259"/>
      <c r="M530" s="263"/>
      <c r="N530" s="264"/>
      <c r="O530" s="264"/>
      <c r="P530" s="264"/>
      <c r="Q530" s="264"/>
      <c r="R530" s="264"/>
      <c r="S530" s="264"/>
      <c r="T530" s="265"/>
      <c r="AT530" s="260" t="s">
        <v>148</v>
      </c>
      <c r="AU530" s="260" t="s">
        <v>80</v>
      </c>
      <c r="AV530" s="258" t="s">
        <v>80</v>
      </c>
      <c r="AW530" s="258" t="s">
        <v>32</v>
      </c>
      <c r="AX530" s="258" t="s">
        <v>78</v>
      </c>
      <c r="AY530" s="260" t="s">
        <v>137</v>
      </c>
    </row>
    <row r="531" spans="1:65" s="171" customFormat="1" ht="16.5" customHeight="1">
      <c r="A531" s="168"/>
      <c r="B531" s="169"/>
      <c r="C531" s="240" t="s">
        <v>590</v>
      </c>
      <c r="D531" s="240" t="s">
        <v>139</v>
      </c>
      <c r="E531" s="241" t="s">
        <v>591</v>
      </c>
      <c r="F531" s="242" t="s">
        <v>592</v>
      </c>
      <c r="G531" s="243" t="s">
        <v>302</v>
      </c>
      <c r="H531" s="244">
        <v>58.73</v>
      </c>
      <c r="I531" s="77"/>
      <c r="J531" s="245">
        <f>ROUND(I531*H531,2)</f>
        <v>0</v>
      </c>
      <c r="K531" s="242" t="s">
        <v>143</v>
      </c>
      <c r="L531" s="169"/>
      <c r="M531" s="246" t="s">
        <v>3</v>
      </c>
      <c r="N531" s="247" t="s">
        <v>41</v>
      </c>
      <c r="O531" s="248"/>
      <c r="P531" s="249">
        <f>O531*H531</f>
        <v>0</v>
      </c>
      <c r="Q531" s="249">
        <v>0</v>
      </c>
      <c r="R531" s="249">
        <f>Q531*H531</f>
        <v>0</v>
      </c>
      <c r="S531" s="249">
        <v>0</v>
      </c>
      <c r="T531" s="250">
        <f>S531*H531</f>
        <v>0</v>
      </c>
      <c r="U531" s="168"/>
      <c r="V531" s="168"/>
      <c r="W531" s="168"/>
      <c r="X531" s="168"/>
      <c r="Y531" s="168"/>
      <c r="Z531" s="168"/>
      <c r="AA531" s="168"/>
      <c r="AB531" s="168"/>
      <c r="AC531" s="168"/>
      <c r="AD531" s="168"/>
      <c r="AE531" s="168"/>
      <c r="AR531" s="251" t="s">
        <v>144</v>
      </c>
      <c r="AT531" s="251" t="s">
        <v>139</v>
      </c>
      <c r="AU531" s="251" t="s">
        <v>80</v>
      </c>
      <c r="AY531" s="160" t="s">
        <v>137</v>
      </c>
      <c r="BE531" s="252">
        <f>IF(N531="základní",J531,0)</f>
        <v>0</v>
      </c>
      <c r="BF531" s="252">
        <f>IF(N531="snížená",J531,0)</f>
        <v>0</v>
      </c>
      <c r="BG531" s="252">
        <f>IF(N531="zákl. přenesená",J531,0)</f>
        <v>0</v>
      </c>
      <c r="BH531" s="252">
        <f>IF(N531="sníž. přenesená",J531,0)</f>
        <v>0</v>
      </c>
      <c r="BI531" s="252">
        <f>IF(N531="nulová",J531,0)</f>
        <v>0</v>
      </c>
      <c r="BJ531" s="160" t="s">
        <v>78</v>
      </c>
      <c r="BK531" s="252">
        <f>ROUND(I531*H531,2)</f>
        <v>0</v>
      </c>
      <c r="BL531" s="160" t="s">
        <v>144</v>
      </c>
      <c r="BM531" s="251" t="s">
        <v>593</v>
      </c>
    </row>
    <row r="532" spans="1:65" s="171" customFormat="1" ht="28.8">
      <c r="A532" s="168"/>
      <c r="B532" s="169"/>
      <c r="C532" s="168"/>
      <c r="D532" s="253" t="s">
        <v>146</v>
      </c>
      <c r="E532" s="168"/>
      <c r="F532" s="254" t="s">
        <v>594</v>
      </c>
      <c r="G532" s="168"/>
      <c r="H532" s="168"/>
      <c r="I532" s="168"/>
      <c r="J532" s="168"/>
      <c r="K532" s="168"/>
      <c r="L532" s="169"/>
      <c r="M532" s="255"/>
      <c r="N532" s="256"/>
      <c r="O532" s="248"/>
      <c r="P532" s="248"/>
      <c r="Q532" s="248"/>
      <c r="R532" s="248"/>
      <c r="S532" s="248"/>
      <c r="T532" s="257"/>
      <c r="U532" s="168"/>
      <c r="V532" s="168"/>
      <c r="W532" s="168"/>
      <c r="X532" s="168"/>
      <c r="Y532" s="168"/>
      <c r="Z532" s="168"/>
      <c r="AA532" s="168"/>
      <c r="AB532" s="168"/>
      <c r="AC532" s="168"/>
      <c r="AD532" s="168"/>
      <c r="AE532" s="168"/>
      <c r="AT532" s="160" t="s">
        <v>146</v>
      </c>
      <c r="AU532" s="160" t="s">
        <v>80</v>
      </c>
    </row>
    <row r="533" spans="1:65" s="258" customFormat="1">
      <c r="B533" s="259"/>
      <c r="D533" s="253" t="s">
        <v>148</v>
      </c>
      <c r="E533" s="260" t="s">
        <v>3</v>
      </c>
      <c r="F533" s="261" t="s">
        <v>595</v>
      </c>
      <c r="H533" s="262">
        <v>58.73</v>
      </c>
      <c r="L533" s="259"/>
      <c r="M533" s="263"/>
      <c r="N533" s="264"/>
      <c r="O533" s="264"/>
      <c r="P533" s="264"/>
      <c r="Q533" s="264"/>
      <c r="R533" s="264"/>
      <c r="S533" s="264"/>
      <c r="T533" s="265"/>
      <c r="AT533" s="260" t="s">
        <v>148</v>
      </c>
      <c r="AU533" s="260" t="s">
        <v>80</v>
      </c>
      <c r="AV533" s="258" t="s">
        <v>80</v>
      </c>
      <c r="AW533" s="258" t="s">
        <v>32</v>
      </c>
      <c r="AX533" s="258" t="s">
        <v>78</v>
      </c>
      <c r="AY533" s="260" t="s">
        <v>137</v>
      </c>
    </row>
    <row r="534" spans="1:65" s="171" customFormat="1" ht="24" customHeight="1">
      <c r="A534" s="168"/>
      <c r="B534" s="169"/>
      <c r="C534" s="240" t="s">
        <v>596</v>
      </c>
      <c r="D534" s="240" t="s">
        <v>139</v>
      </c>
      <c r="E534" s="241" t="s">
        <v>597</v>
      </c>
      <c r="F534" s="242" t="s">
        <v>598</v>
      </c>
      <c r="G534" s="243" t="s">
        <v>142</v>
      </c>
      <c r="H534" s="244">
        <v>3719.79</v>
      </c>
      <c r="I534" s="77"/>
      <c r="J534" s="245">
        <f>ROUND(I534*H534,2)</f>
        <v>0</v>
      </c>
      <c r="K534" s="242" t="s">
        <v>143</v>
      </c>
      <c r="L534" s="169"/>
      <c r="M534" s="246" t="s">
        <v>3</v>
      </c>
      <c r="N534" s="247" t="s">
        <v>41</v>
      </c>
      <c r="O534" s="248"/>
      <c r="P534" s="249">
        <f>O534*H534</f>
        <v>0</v>
      </c>
      <c r="Q534" s="249">
        <v>0</v>
      </c>
      <c r="R534" s="249">
        <f>Q534*H534</f>
        <v>0</v>
      </c>
      <c r="S534" s="249">
        <v>0</v>
      </c>
      <c r="T534" s="250">
        <f>S534*H534</f>
        <v>0</v>
      </c>
      <c r="U534" s="168"/>
      <c r="V534" s="168"/>
      <c r="W534" s="168"/>
      <c r="X534" s="168"/>
      <c r="Y534" s="168"/>
      <c r="Z534" s="168"/>
      <c r="AA534" s="168"/>
      <c r="AB534" s="168"/>
      <c r="AC534" s="168"/>
      <c r="AD534" s="168"/>
      <c r="AE534" s="168"/>
      <c r="AR534" s="251" t="s">
        <v>144</v>
      </c>
      <c r="AT534" s="251" t="s">
        <v>139</v>
      </c>
      <c r="AU534" s="251" t="s">
        <v>80</v>
      </c>
      <c r="AY534" s="160" t="s">
        <v>137</v>
      </c>
      <c r="BE534" s="252">
        <f>IF(N534="základní",J534,0)</f>
        <v>0</v>
      </c>
      <c r="BF534" s="252">
        <f>IF(N534="snížená",J534,0)</f>
        <v>0</v>
      </c>
      <c r="BG534" s="252">
        <f>IF(N534="zákl. přenesená",J534,0)</f>
        <v>0</v>
      </c>
      <c r="BH534" s="252">
        <f>IF(N534="sníž. přenesená",J534,0)</f>
        <v>0</v>
      </c>
      <c r="BI534" s="252">
        <f>IF(N534="nulová",J534,0)</f>
        <v>0</v>
      </c>
      <c r="BJ534" s="160" t="s">
        <v>78</v>
      </c>
      <c r="BK534" s="252">
        <f>ROUND(I534*H534,2)</f>
        <v>0</v>
      </c>
      <c r="BL534" s="160" t="s">
        <v>144</v>
      </c>
      <c r="BM534" s="251" t="s">
        <v>599</v>
      </c>
    </row>
    <row r="535" spans="1:65" s="171" customFormat="1" ht="57.6">
      <c r="A535" s="168"/>
      <c r="B535" s="169"/>
      <c r="C535" s="168"/>
      <c r="D535" s="253" t="s">
        <v>146</v>
      </c>
      <c r="E535" s="168"/>
      <c r="F535" s="254" t="s">
        <v>600</v>
      </c>
      <c r="G535" s="168"/>
      <c r="H535" s="168"/>
      <c r="I535" s="168"/>
      <c r="J535" s="168"/>
      <c r="K535" s="168"/>
      <c r="L535" s="169"/>
      <c r="M535" s="255"/>
      <c r="N535" s="256"/>
      <c r="O535" s="248"/>
      <c r="P535" s="248"/>
      <c r="Q535" s="248"/>
      <c r="R535" s="248"/>
      <c r="S535" s="248"/>
      <c r="T535" s="257"/>
      <c r="U535" s="168"/>
      <c r="V535" s="168"/>
      <c r="W535" s="168"/>
      <c r="X535" s="168"/>
      <c r="Y535" s="168"/>
      <c r="Z535" s="168"/>
      <c r="AA535" s="168"/>
      <c r="AB535" s="168"/>
      <c r="AC535" s="168"/>
      <c r="AD535" s="168"/>
      <c r="AE535" s="168"/>
      <c r="AT535" s="160" t="s">
        <v>146</v>
      </c>
      <c r="AU535" s="160" t="s">
        <v>80</v>
      </c>
    </row>
    <row r="536" spans="1:65" s="258" customFormat="1">
      <c r="B536" s="259"/>
      <c r="D536" s="253" t="s">
        <v>148</v>
      </c>
      <c r="E536" s="260" t="s">
        <v>3</v>
      </c>
      <c r="F536" s="261" t="s">
        <v>601</v>
      </c>
      <c r="H536" s="262">
        <v>1393.144</v>
      </c>
      <c r="L536" s="259"/>
      <c r="M536" s="263"/>
      <c r="N536" s="264"/>
      <c r="O536" s="264"/>
      <c r="P536" s="264"/>
      <c r="Q536" s="264"/>
      <c r="R536" s="264"/>
      <c r="S536" s="264"/>
      <c r="T536" s="265"/>
      <c r="AT536" s="260" t="s">
        <v>148</v>
      </c>
      <c r="AU536" s="260" t="s">
        <v>80</v>
      </c>
      <c r="AV536" s="258" t="s">
        <v>80</v>
      </c>
      <c r="AW536" s="258" t="s">
        <v>32</v>
      </c>
      <c r="AX536" s="258" t="s">
        <v>70</v>
      </c>
      <c r="AY536" s="260" t="s">
        <v>137</v>
      </c>
    </row>
    <row r="537" spans="1:65" s="258" customFormat="1">
      <c r="B537" s="259"/>
      <c r="D537" s="253" t="s">
        <v>148</v>
      </c>
      <c r="E537" s="260" t="s">
        <v>3</v>
      </c>
      <c r="F537" s="261" t="s">
        <v>602</v>
      </c>
      <c r="H537" s="262">
        <v>465.52800000000002</v>
      </c>
      <c r="L537" s="259"/>
      <c r="M537" s="263"/>
      <c r="N537" s="264"/>
      <c r="O537" s="264"/>
      <c r="P537" s="264"/>
      <c r="Q537" s="264"/>
      <c r="R537" s="264"/>
      <c r="S537" s="264"/>
      <c r="T537" s="265"/>
      <c r="AT537" s="260" t="s">
        <v>148</v>
      </c>
      <c r="AU537" s="260" t="s">
        <v>80</v>
      </c>
      <c r="AV537" s="258" t="s">
        <v>80</v>
      </c>
      <c r="AW537" s="258" t="s">
        <v>32</v>
      </c>
      <c r="AX537" s="258" t="s">
        <v>70</v>
      </c>
      <c r="AY537" s="260" t="s">
        <v>137</v>
      </c>
    </row>
    <row r="538" spans="1:65" s="258" customFormat="1" ht="20.399999999999999">
      <c r="B538" s="259"/>
      <c r="D538" s="253" t="s">
        <v>148</v>
      </c>
      <c r="E538" s="260" t="s">
        <v>3</v>
      </c>
      <c r="F538" s="261" t="s">
        <v>603</v>
      </c>
      <c r="H538" s="262">
        <v>1239.066</v>
      </c>
      <c r="L538" s="259"/>
      <c r="M538" s="263"/>
      <c r="N538" s="264"/>
      <c r="O538" s="264"/>
      <c r="P538" s="264"/>
      <c r="Q538" s="264"/>
      <c r="R538" s="264"/>
      <c r="S538" s="264"/>
      <c r="T538" s="265"/>
      <c r="AT538" s="260" t="s">
        <v>148</v>
      </c>
      <c r="AU538" s="260" t="s">
        <v>80</v>
      </c>
      <c r="AV538" s="258" t="s">
        <v>80</v>
      </c>
      <c r="AW538" s="258" t="s">
        <v>32</v>
      </c>
      <c r="AX538" s="258" t="s">
        <v>70</v>
      </c>
      <c r="AY538" s="260" t="s">
        <v>137</v>
      </c>
    </row>
    <row r="539" spans="1:65" s="258" customFormat="1">
      <c r="B539" s="259"/>
      <c r="D539" s="253" t="s">
        <v>148</v>
      </c>
      <c r="E539" s="260" t="s">
        <v>3</v>
      </c>
      <c r="F539" s="261" t="s">
        <v>604</v>
      </c>
      <c r="H539" s="262">
        <v>129.38999999999999</v>
      </c>
      <c r="L539" s="259"/>
      <c r="M539" s="263"/>
      <c r="N539" s="264"/>
      <c r="O539" s="264"/>
      <c r="P539" s="264"/>
      <c r="Q539" s="264"/>
      <c r="R539" s="264"/>
      <c r="S539" s="264"/>
      <c r="T539" s="265"/>
      <c r="AT539" s="260" t="s">
        <v>148</v>
      </c>
      <c r="AU539" s="260" t="s">
        <v>80</v>
      </c>
      <c r="AV539" s="258" t="s">
        <v>80</v>
      </c>
      <c r="AW539" s="258" t="s">
        <v>32</v>
      </c>
      <c r="AX539" s="258" t="s">
        <v>70</v>
      </c>
      <c r="AY539" s="260" t="s">
        <v>137</v>
      </c>
    </row>
    <row r="540" spans="1:65" s="258" customFormat="1">
      <c r="B540" s="259"/>
      <c r="D540" s="253" t="s">
        <v>148</v>
      </c>
      <c r="E540" s="260" t="s">
        <v>3</v>
      </c>
      <c r="F540" s="261" t="s">
        <v>605</v>
      </c>
      <c r="H540" s="262">
        <v>492.66199999999998</v>
      </c>
      <c r="L540" s="259"/>
      <c r="M540" s="263"/>
      <c r="N540" s="264"/>
      <c r="O540" s="264"/>
      <c r="P540" s="264"/>
      <c r="Q540" s="264"/>
      <c r="R540" s="264"/>
      <c r="S540" s="264"/>
      <c r="T540" s="265"/>
      <c r="AT540" s="260" t="s">
        <v>148</v>
      </c>
      <c r="AU540" s="260" t="s">
        <v>80</v>
      </c>
      <c r="AV540" s="258" t="s">
        <v>80</v>
      </c>
      <c r="AW540" s="258" t="s">
        <v>32</v>
      </c>
      <c r="AX540" s="258" t="s">
        <v>70</v>
      </c>
      <c r="AY540" s="260" t="s">
        <v>137</v>
      </c>
    </row>
    <row r="541" spans="1:65" s="273" customFormat="1">
      <c r="B541" s="274"/>
      <c r="D541" s="253" t="s">
        <v>148</v>
      </c>
      <c r="E541" s="275" t="s">
        <v>85</v>
      </c>
      <c r="F541" s="276" t="s">
        <v>184</v>
      </c>
      <c r="H541" s="277">
        <v>3719.79</v>
      </c>
      <c r="L541" s="274"/>
      <c r="M541" s="278"/>
      <c r="N541" s="279"/>
      <c r="O541" s="279"/>
      <c r="P541" s="279"/>
      <c r="Q541" s="279"/>
      <c r="R541" s="279"/>
      <c r="S541" s="279"/>
      <c r="T541" s="280"/>
      <c r="AT541" s="275" t="s">
        <v>148</v>
      </c>
      <c r="AU541" s="275" t="s">
        <v>80</v>
      </c>
      <c r="AV541" s="273" t="s">
        <v>144</v>
      </c>
      <c r="AW541" s="273" t="s">
        <v>32</v>
      </c>
      <c r="AX541" s="273" t="s">
        <v>78</v>
      </c>
      <c r="AY541" s="275" t="s">
        <v>137</v>
      </c>
    </row>
    <row r="542" spans="1:65" s="171" customFormat="1" ht="24" customHeight="1">
      <c r="A542" s="168"/>
      <c r="B542" s="169"/>
      <c r="C542" s="240" t="s">
        <v>606</v>
      </c>
      <c r="D542" s="240" t="s">
        <v>139</v>
      </c>
      <c r="E542" s="241" t="s">
        <v>607</v>
      </c>
      <c r="F542" s="242" t="s">
        <v>608</v>
      </c>
      <c r="G542" s="243" t="s">
        <v>142</v>
      </c>
      <c r="H542" s="244">
        <v>569127.87</v>
      </c>
      <c r="I542" s="77"/>
      <c r="J542" s="245">
        <f>ROUND(I542*H542,2)</f>
        <v>0</v>
      </c>
      <c r="K542" s="242" t="s">
        <v>143</v>
      </c>
      <c r="L542" s="169"/>
      <c r="M542" s="246" t="s">
        <v>3</v>
      </c>
      <c r="N542" s="247" t="s">
        <v>41</v>
      </c>
      <c r="O542" s="248"/>
      <c r="P542" s="249">
        <f>O542*H542</f>
        <v>0</v>
      </c>
      <c r="Q542" s="249">
        <v>0</v>
      </c>
      <c r="R542" s="249">
        <f>Q542*H542</f>
        <v>0</v>
      </c>
      <c r="S542" s="249">
        <v>0</v>
      </c>
      <c r="T542" s="250">
        <f>S542*H542</f>
        <v>0</v>
      </c>
      <c r="U542" s="168"/>
      <c r="V542" s="168"/>
      <c r="W542" s="168"/>
      <c r="X542" s="168"/>
      <c r="Y542" s="168"/>
      <c r="Z542" s="168"/>
      <c r="AA542" s="168"/>
      <c r="AB542" s="168"/>
      <c r="AC542" s="168"/>
      <c r="AD542" s="168"/>
      <c r="AE542" s="168"/>
      <c r="AR542" s="251" t="s">
        <v>144</v>
      </c>
      <c r="AT542" s="251" t="s">
        <v>139</v>
      </c>
      <c r="AU542" s="251" t="s">
        <v>80</v>
      </c>
      <c r="AY542" s="160" t="s">
        <v>137</v>
      </c>
      <c r="BE542" s="252">
        <f>IF(N542="základní",J542,0)</f>
        <v>0</v>
      </c>
      <c r="BF542" s="252">
        <f>IF(N542="snížená",J542,0)</f>
        <v>0</v>
      </c>
      <c r="BG542" s="252">
        <f>IF(N542="zákl. přenesená",J542,0)</f>
        <v>0</v>
      </c>
      <c r="BH542" s="252">
        <f>IF(N542="sníž. přenesená",J542,0)</f>
        <v>0</v>
      </c>
      <c r="BI542" s="252">
        <f>IF(N542="nulová",J542,0)</f>
        <v>0</v>
      </c>
      <c r="BJ542" s="160" t="s">
        <v>78</v>
      </c>
      <c r="BK542" s="252">
        <f>ROUND(I542*H542,2)</f>
        <v>0</v>
      </c>
      <c r="BL542" s="160" t="s">
        <v>144</v>
      </c>
      <c r="BM542" s="251" t="s">
        <v>609</v>
      </c>
    </row>
    <row r="543" spans="1:65" s="171" customFormat="1" ht="57.6">
      <c r="A543" s="168"/>
      <c r="B543" s="169"/>
      <c r="C543" s="168"/>
      <c r="D543" s="253" t="s">
        <v>146</v>
      </c>
      <c r="E543" s="168"/>
      <c r="F543" s="254" t="s">
        <v>600</v>
      </c>
      <c r="G543" s="168"/>
      <c r="H543" s="168"/>
      <c r="I543" s="168"/>
      <c r="J543" s="168"/>
      <c r="K543" s="168"/>
      <c r="L543" s="169"/>
      <c r="M543" s="255"/>
      <c r="N543" s="256"/>
      <c r="O543" s="248"/>
      <c r="P543" s="248"/>
      <c r="Q543" s="248"/>
      <c r="R543" s="248"/>
      <c r="S543" s="248"/>
      <c r="T543" s="257"/>
      <c r="U543" s="168"/>
      <c r="V543" s="168"/>
      <c r="W543" s="168"/>
      <c r="X543" s="168"/>
      <c r="Y543" s="168"/>
      <c r="Z543" s="168"/>
      <c r="AA543" s="168"/>
      <c r="AB543" s="168"/>
      <c r="AC543" s="168"/>
      <c r="AD543" s="168"/>
      <c r="AE543" s="168"/>
      <c r="AT543" s="160" t="s">
        <v>146</v>
      </c>
      <c r="AU543" s="160" t="s">
        <v>80</v>
      </c>
    </row>
    <row r="544" spans="1:65" s="258" customFormat="1">
      <c r="B544" s="259"/>
      <c r="D544" s="253" t="s">
        <v>148</v>
      </c>
      <c r="E544" s="260" t="s">
        <v>3</v>
      </c>
      <c r="F544" s="261" t="s">
        <v>610</v>
      </c>
      <c r="H544" s="262">
        <v>569127.87</v>
      </c>
      <c r="L544" s="259"/>
      <c r="M544" s="263"/>
      <c r="N544" s="264"/>
      <c r="O544" s="264"/>
      <c r="P544" s="264"/>
      <c r="Q544" s="264"/>
      <c r="R544" s="264"/>
      <c r="S544" s="264"/>
      <c r="T544" s="265"/>
      <c r="AT544" s="260" t="s">
        <v>148</v>
      </c>
      <c r="AU544" s="260" t="s">
        <v>80</v>
      </c>
      <c r="AV544" s="258" t="s">
        <v>80</v>
      </c>
      <c r="AW544" s="258" t="s">
        <v>32</v>
      </c>
      <c r="AX544" s="258" t="s">
        <v>78</v>
      </c>
      <c r="AY544" s="260" t="s">
        <v>137</v>
      </c>
    </row>
    <row r="545" spans="1:65" s="171" customFormat="1" ht="24" customHeight="1">
      <c r="A545" s="168"/>
      <c r="B545" s="169"/>
      <c r="C545" s="240" t="s">
        <v>611</v>
      </c>
      <c r="D545" s="240" t="s">
        <v>139</v>
      </c>
      <c r="E545" s="241" t="s">
        <v>612</v>
      </c>
      <c r="F545" s="242" t="s">
        <v>613</v>
      </c>
      <c r="G545" s="243" t="s">
        <v>142</v>
      </c>
      <c r="H545" s="244">
        <v>3719.79</v>
      </c>
      <c r="I545" s="77"/>
      <c r="J545" s="245">
        <f>ROUND(I545*H545,2)</f>
        <v>0</v>
      </c>
      <c r="K545" s="242" t="s">
        <v>143</v>
      </c>
      <c r="L545" s="169"/>
      <c r="M545" s="246" t="s">
        <v>3</v>
      </c>
      <c r="N545" s="247" t="s">
        <v>41</v>
      </c>
      <c r="O545" s="248"/>
      <c r="P545" s="249">
        <f>O545*H545</f>
        <v>0</v>
      </c>
      <c r="Q545" s="249">
        <v>0</v>
      </c>
      <c r="R545" s="249">
        <f>Q545*H545</f>
        <v>0</v>
      </c>
      <c r="S545" s="249">
        <v>0</v>
      </c>
      <c r="T545" s="250">
        <f>S545*H545</f>
        <v>0</v>
      </c>
      <c r="U545" s="168"/>
      <c r="V545" s="168"/>
      <c r="W545" s="168"/>
      <c r="X545" s="168"/>
      <c r="Y545" s="168"/>
      <c r="Z545" s="168"/>
      <c r="AA545" s="168"/>
      <c r="AB545" s="168"/>
      <c r="AC545" s="168"/>
      <c r="AD545" s="168"/>
      <c r="AE545" s="168"/>
      <c r="AR545" s="251" t="s">
        <v>144</v>
      </c>
      <c r="AT545" s="251" t="s">
        <v>139</v>
      </c>
      <c r="AU545" s="251" t="s">
        <v>80</v>
      </c>
      <c r="AY545" s="160" t="s">
        <v>137</v>
      </c>
      <c r="BE545" s="252">
        <f>IF(N545="základní",J545,0)</f>
        <v>0</v>
      </c>
      <c r="BF545" s="252">
        <f>IF(N545="snížená",J545,0)</f>
        <v>0</v>
      </c>
      <c r="BG545" s="252">
        <f>IF(N545="zákl. přenesená",J545,0)</f>
        <v>0</v>
      </c>
      <c r="BH545" s="252">
        <f>IF(N545="sníž. přenesená",J545,0)</f>
        <v>0</v>
      </c>
      <c r="BI545" s="252">
        <f>IF(N545="nulová",J545,0)</f>
        <v>0</v>
      </c>
      <c r="BJ545" s="160" t="s">
        <v>78</v>
      </c>
      <c r="BK545" s="252">
        <f>ROUND(I545*H545,2)</f>
        <v>0</v>
      </c>
      <c r="BL545" s="160" t="s">
        <v>144</v>
      </c>
      <c r="BM545" s="251" t="s">
        <v>614</v>
      </c>
    </row>
    <row r="546" spans="1:65" s="171" customFormat="1" ht="28.8">
      <c r="A546" s="168"/>
      <c r="B546" s="169"/>
      <c r="C546" s="168"/>
      <c r="D546" s="253" t="s">
        <v>146</v>
      </c>
      <c r="E546" s="168"/>
      <c r="F546" s="254" t="s">
        <v>615</v>
      </c>
      <c r="G546" s="168"/>
      <c r="H546" s="168"/>
      <c r="I546" s="168"/>
      <c r="J546" s="168"/>
      <c r="K546" s="168"/>
      <c r="L546" s="169"/>
      <c r="M546" s="255"/>
      <c r="N546" s="256"/>
      <c r="O546" s="248"/>
      <c r="P546" s="248"/>
      <c r="Q546" s="248"/>
      <c r="R546" s="248"/>
      <c r="S546" s="248"/>
      <c r="T546" s="257"/>
      <c r="U546" s="168"/>
      <c r="V546" s="168"/>
      <c r="W546" s="168"/>
      <c r="X546" s="168"/>
      <c r="Y546" s="168"/>
      <c r="Z546" s="168"/>
      <c r="AA546" s="168"/>
      <c r="AB546" s="168"/>
      <c r="AC546" s="168"/>
      <c r="AD546" s="168"/>
      <c r="AE546" s="168"/>
      <c r="AT546" s="160" t="s">
        <v>146</v>
      </c>
      <c r="AU546" s="160" t="s">
        <v>80</v>
      </c>
    </row>
    <row r="547" spans="1:65" s="258" customFormat="1">
      <c r="B547" s="259"/>
      <c r="D547" s="253" t="s">
        <v>148</v>
      </c>
      <c r="E547" s="260" t="s">
        <v>3</v>
      </c>
      <c r="F547" s="261" t="s">
        <v>85</v>
      </c>
      <c r="H547" s="262">
        <v>3719.79</v>
      </c>
      <c r="L547" s="259"/>
      <c r="M547" s="263"/>
      <c r="N547" s="264"/>
      <c r="O547" s="264"/>
      <c r="P547" s="264"/>
      <c r="Q547" s="264"/>
      <c r="R547" s="264"/>
      <c r="S547" s="264"/>
      <c r="T547" s="265"/>
      <c r="AT547" s="260" t="s">
        <v>148</v>
      </c>
      <c r="AU547" s="260" t="s">
        <v>80</v>
      </c>
      <c r="AV547" s="258" t="s">
        <v>80</v>
      </c>
      <c r="AW547" s="258" t="s">
        <v>32</v>
      </c>
      <c r="AX547" s="258" t="s">
        <v>78</v>
      </c>
      <c r="AY547" s="260" t="s">
        <v>137</v>
      </c>
    </row>
    <row r="548" spans="1:65" s="171" customFormat="1" ht="16.5" customHeight="1">
      <c r="A548" s="168"/>
      <c r="B548" s="169"/>
      <c r="C548" s="240" t="s">
        <v>616</v>
      </c>
      <c r="D548" s="240" t="s">
        <v>139</v>
      </c>
      <c r="E548" s="241" t="s">
        <v>617</v>
      </c>
      <c r="F548" s="242" t="s">
        <v>618</v>
      </c>
      <c r="G548" s="243" t="s">
        <v>142</v>
      </c>
      <c r="H548" s="244">
        <v>3719.79</v>
      </c>
      <c r="I548" s="77"/>
      <c r="J548" s="245">
        <f>ROUND(I548*H548,2)</f>
        <v>0</v>
      </c>
      <c r="K548" s="242" t="s">
        <v>143</v>
      </c>
      <c r="L548" s="169"/>
      <c r="M548" s="246" t="s">
        <v>3</v>
      </c>
      <c r="N548" s="247" t="s">
        <v>41</v>
      </c>
      <c r="O548" s="248"/>
      <c r="P548" s="249">
        <f>O548*H548</f>
        <v>0</v>
      </c>
      <c r="Q548" s="249">
        <v>0</v>
      </c>
      <c r="R548" s="249">
        <f>Q548*H548</f>
        <v>0</v>
      </c>
      <c r="S548" s="249">
        <v>0</v>
      </c>
      <c r="T548" s="250">
        <f>S548*H548</f>
        <v>0</v>
      </c>
      <c r="U548" s="168"/>
      <c r="V548" s="168"/>
      <c r="W548" s="168"/>
      <c r="X548" s="168"/>
      <c r="Y548" s="168"/>
      <c r="Z548" s="168"/>
      <c r="AA548" s="168"/>
      <c r="AB548" s="168"/>
      <c r="AC548" s="168"/>
      <c r="AD548" s="168"/>
      <c r="AE548" s="168"/>
      <c r="AR548" s="251" t="s">
        <v>144</v>
      </c>
      <c r="AT548" s="251" t="s">
        <v>139</v>
      </c>
      <c r="AU548" s="251" t="s">
        <v>80</v>
      </c>
      <c r="AY548" s="160" t="s">
        <v>137</v>
      </c>
      <c r="BE548" s="252">
        <f>IF(N548="základní",J548,0)</f>
        <v>0</v>
      </c>
      <c r="BF548" s="252">
        <f>IF(N548="snížená",J548,0)</f>
        <v>0</v>
      </c>
      <c r="BG548" s="252">
        <f>IF(N548="zákl. přenesená",J548,0)</f>
        <v>0</v>
      </c>
      <c r="BH548" s="252">
        <f>IF(N548="sníž. přenesená",J548,0)</f>
        <v>0</v>
      </c>
      <c r="BI548" s="252">
        <f>IF(N548="nulová",J548,0)</f>
        <v>0</v>
      </c>
      <c r="BJ548" s="160" t="s">
        <v>78</v>
      </c>
      <c r="BK548" s="252">
        <f>ROUND(I548*H548,2)</f>
        <v>0</v>
      </c>
      <c r="BL548" s="160" t="s">
        <v>144</v>
      </c>
      <c r="BM548" s="251" t="s">
        <v>619</v>
      </c>
    </row>
    <row r="549" spans="1:65" s="171" customFormat="1" ht="38.4">
      <c r="A549" s="168"/>
      <c r="B549" s="169"/>
      <c r="C549" s="168"/>
      <c r="D549" s="253" t="s">
        <v>146</v>
      </c>
      <c r="E549" s="168"/>
      <c r="F549" s="254" t="s">
        <v>620</v>
      </c>
      <c r="G549" s="168"/>
      <c r="H549" s="168"/>
      <c r="I549" s="168"/>
      <c r="J549" s="168"/>
      <c r="K549" s="168"/>
      <c r="L549" s="169"/>
      <c r="M549" s="255"/>
      <c r="N549" s="256"/>
      <c r="O549" s="248"/>
      <c r="P549" s="248"/>
      <c r="Q549" s="248"/>
      <c r="R549" s="248"/>
      <c r="S549" s="248"/>
      <c r="T549" s="257"/>
      <c r="U549" s="168"/>
      <c r="V549" s="168"/>
      <c r="W549" s="168"/>
      <c r="X549" s="168"/>
      <c r="Y549" s="168"/>
      <c r="Z549" s="168"/>
      <c r="AA549" s="168"/>
      <c r="AB549" s="168"/>
      <c r="AC549" s="168"/>
      <c r="AD549" s="168"/>
      <c r="AE549" s="168"/>
      <c r="AT549" s="160" t="s">
        <v>146</v>
      </c>
      <c r="AU549" s="160" t="s">
        <v>80</v>
      </c>
    </row>
    <row r="550" spans="1:65" s="258" customFormat="1">
      <c r="B550" s="259"/>
      <c r="D550" s="253" t="s">
        <v>148</v>
      </c>
      <c r="E550" s="260" t="s">
        <v>3</v>
      </c>
      <c r="F550" s="261" t="s">
        <v>85</v>
      </c>
      <c r="H550" s="262">
        <v>3719.79</v>
      </c>
      <c r="L550" s="259"/>
      <c r="M550" s="263"/>
      <c r="N550" s="264"/>
      <c r="O550" s="264"/>
      <c r="P550" s="264"/>
      <c r="Q550" s="264"/>
      <c r="R550" s="264"/>
      <c r="S550" s="264"/>
      <c r="T550" s="265"/>
      <c r="AT550" s="260" t="s">
        <v>148</v>
      </c>
      <c r="AU550" s="260" t="s">
        <v>80</v>
      </c>
      <c r="AV550" s="258" t="s">
        <v>80</v>
      </c>
      <c r="AW550" s="258" t="s">
        <v>32</v>
      </c>
      <c r="AX550" s="258" t="s">
        <v>78</v>
      </c>
      <c r="AY550" s="260" t="s">
        <v>137</v>
      </c>
    </row>
    <row r="551" spans="1:65" s="171" customFormat="1" ht="16.5" customHeight="1">
      <c r="A551" s="168"/>
      <c r="B551" s="169"/>
      <c r="C551" s="240" t="s">
        <v>621</v>
      </c>
      <c r="D551" s="240" t="s">
        <v>139</v>
      </c>
      <c r="E551" s="241" t="s">
        <v>622</v>
      </c>
      <c r="F551" s="242" t="s">
        <v>623</v>
      </c>
      <c r="G551" s="243" t="s">
        <v>142</v>
      </c>
      <c r="H551" s="244">
        <v>572847.66</v>
      </c>
      <c r="I551" s="77"/>
      <c r="J551" s="245">
        <f>ROUND(I551*H551,2)</f>
        <v>0</v>
      </c>
      <c r="K551" s="242" t="s">
        <v>143</v>
      </c>
      <c r="L551" s="169"/>
      <c r="M551" s="246" t="s">
        <v>3</v>
      </c>
      <c r="N551" s="247" t="s">
        <v>41</v>
      </c>
      <c r="O551" s="248"/>
      <c r="P551" s="249">
        <f>O551*H551</f>
        <v>0</v>
      </c>
      <c r="Q551" s="249">
        <v>0</v>
      </c>
      <c r="R551" s="249">
        <f>Q551*H551</f>
        <v>0</v>
      </c>
      <c r="S551" s="249">
        <v>0</v>
      </c>
      <c r="T551" s="250">
        <f>S551*H551</f>
        <v>0</v>
      </c>
      <c r="U551" s="168"/>
      <c r="V551" s="168"/>
      <c r="W551" s="168"/>
      <c r="X551" s="168"/>
      <c r="Y551" s="168"/>
      <c r="Z551" s="168"/>
      <c r="AA551" s="168"/>
      <c r="AB551" s="168"/>
      <c r="AC551" s="168"/>
      <c r="AD551" s="168"/>
      <c r="AE551" s="168"/>
      <c r="AR551" s="251" t="s">
        <v>144</v>
      </c>
      <c r="AT551" s="251" t="s">
        <v>139</v>
      </c>
      <c r="AU551" s="251" t="s">
        <v>80</v>
      </c>
      <c r="AY551" s="160" t="s">
        <v>137</v>
      </c>
      <c r="BE551" s="252">
        <f>IF(N551="základní",J551,0)</f>
        <v>0</v>
      </c>
      <c r="BF551" s="252">
        <f>IF(N551="snížená",J551,0)</f>
        <v>0</v>
      </c>
      <c r="BG551" s="252">
        <f>IF(N551="zákl. přenesená",J551,0)</f>
        <v>0</v>
      </c>
      <c r="BH551" s="252">
        <f>IF(N551="sníž. přenesená",J551,0)</f>
        <v>0</v>
      </c>
      <c r="BI551" s="252">
        <f>IF(N551="nulová",J551,0)</f>
        <v>0</v>
      </c>
      <c r="BJ551" s="160" t="s">
        <v>78</v>
      </c>
      <c r="BK551" s="252">
        <f>ROUND(I551*H551,2)</f>
        <v>0</v>
      </c>
      <c r="BL551" s="160" t="s">
        <v>144</v>
      </c>
      <c r="BM551" s="251" t="s">
        <v>624</v>
      </c>
    </row>
    <row r="552" spans="1:65" s="171" customFormat="1" ht="38.4">
      <c r="A552" s="168"/>
      <c r="B552" s="169"/>
      <c r="C552" s="168"/>
      <c r="D552" s="253" t="s">
        <v>146</v>
      </c>
      <c r="E552" s="168"/>
      <c r="F552" s="254" t="s">
        <v>620</v>
      </c>
      <c r="G552" s="168"/>
      <c r="H552" s="168"/>
      <c r="I552" s="168"/>
      <c r="J552" s="168"/>
      <c r="K552" s="168"/>
      <c r="L552" s="169"/>
      <c r="M552" s="255"/>
      <c r="N552" s="256"/>
      <c r="O552" s="248"/>
      <c r="P552" s="248"/>
      <c r="Q552" s="248"/>
      <c r="R552" s="248"/>
      <c r="S552" s="248"/>
      <c r="T552" s="257"/>
      <c r="U552" s="168"/>
      <c r="V552" s="168"/>
      <c r="W552" s="168"/>
      <c r="X552" s="168"/>
      <c r="Y552" s="168"/>
      <c r="Z552" s="168"/>
      <c r="AA552" s="168"/>
      <c r="AB552" s="168"/>
      <c r="AC552" s="168"/>
      <c r="AD552" s="168"/>
      <c r="AE552" s="168"/>
      <c r="AT552" s="160" t="s">
        <v>146</v>
      </c>
      <c r="AU552" s="160" t="s">
        <v>80</v>
      </c>
    </row>
    <row r="553" spans="1:65" s="258" customFormat="1">
      <c r="B553" s="259"/>
      <c r="D553" s="253" t="s">
        <v>148</v>
      </c>
      <c r="E553" s="260" t="s">
        <v>3</v>
      </c>
      <c r="F553" s="261" t="s">
        <v>625</v>
      </c>
      <c r="H553" s="262">
        <v>572847.66</v>
      </c>
      <c r="L553" s="259"/>
      <c r="M553" s="263"/>
      <c r="N553" s="264"/>
      <c r="O553" s="264"/>
      <c r="P553" s="264"/>
      <c r="Q553" s="264"/>
      <c r="R553" s="264"/>
      <c r="S553" s="264"/>
      <c r="T553" s="265"/>
      <c r="AT553" s="260" t="s">
        <v>148</v>
      </c>
      <c r="AU553" s="260" t="s">
        <v>80</v>
      </c>
      <c r="AV553" s="258" t="s">
        <v>80</v>
      </c>
      <c r="AW553" s="258" t="s">
        <v>32</v>
      </c>
      <c r="AX553" s="258" t="s">
        <v>78</v>
      </c>
      <c r="AY553" s="260" t="s">
        <v>137</v>
      </c>
    </row>
    <row r="554" spans="1:65" s="171" customFormat="1" ht="16.5" customHeight="1">
      <c r="A554" s="168"/>
      <c r="B554" s="169"/>
      <c r="C554" s="240" t="s">
        <v>626</v>
      </c>
      <c r="D554" s="240" t="s">
        <v>139</v>
      </c>
      <c r="E554" s="241" t="s">
        <v>627</v>
      </c>
      <c r="F554" s="242" t="s">
        <v>628</v>
      </c>
      <c r="G554" s="243" t="s">
        <v>142</v>
      </c>
      <c r="H554" s="244">
        <v>3719.79</v>
      </c>
      <c r="I554" s="77"/>
      <c r="J554" s="245">
        <f>ROUND(I554*H554,2)</f>
        <v>0</v>
      </c>
      <c r="K554" s="242" t="s">
        <v>143</v>
      </c>
      <c r="L554" s="169"/>
      <c r="M554" s="246" t="s">
        <v>3</v>
      </c>
      <c r="N554" s="247" t="s">
        <v>41</v>
      </c>
      <c r="O554" s="248"/>
      <c r="P554" s="249">
        <f>O554*H554</f>
        <v>0</v>
      </c>
      <c r="Q554" s="249">
        <v>0</v>
      </c>
      <c r="R554" s="249">
        <f>Q554*H554</f>
        <v>0</v>
      </c>
      <c r="S554" s="249">
        <v>0</v>
      </c>
      <c r="T554" s="250">
        <f>S554*H554</f>
        <v>0</v>
      </c>
      <c r="U554" s="168"/>
      <c r="V554" s="168"/>
      <c r="W554" s="168"/>
      <c r="X554" s="168"/>
      <c r="Y554" s="168"/>
      <c r="Z554" s="168"/>
      <c r="AA554" s="168"/>
      <c r="AB554" s="168"/>
      <c r="AC554" s="168"/>
      <c r="AD554" s="168"/>
      <c r="AE554" s="168"/>
      <c r="AR554" s="251" t="s">
        <v>144</v>
      </c>
      <c r="AT554" s="251" t="s">
        <v>139</v>
      </c>
      <c r="AU554" s="251" t="s">
        <v>80</v>
      </c>
      <c r="AY554" s="160" t="s">
        <v>137</v>
      </c>
      <c r="BE554" s="252">
        <f>IF(N554="základní",J554,0)</f>
        <v>0</v>
      </c>
      <c r="BF554" s="252">
        <f>IF(N554="snížená",J554,0)</f>
        <v>0</v>
      </c>
      <c r="BG554" s="252">
        <f>IF(N554="zákl. přenesená",J554,0)</f>
        <v>0</v>
      </c>
      <c r="BH554" s="252">
        <f>IF(N554="sníž. přenesená",J554,0)</f>
        <v>0</v>
      </c>
      <c r="BI554" s="252">
        <f>IF(N554="nulová",J554,0)</f>
        <v>0</v>
      </c>
      <c r="BJ554" s="160" t="s">
        <v>78</v>
      </c>
      <c r="BK554" s="252">
        <f>ROUND(I554*H554,2)</f>
        <v>0</v>
      </c>
      <c r="BL554" s="160" t="s">
        <v>144</v>
      </c>
      <c r="BM554" s="251" t="s">
        <v>629</v>
      </c>
    </row>
    <row r="555" spans="1:65" s="258" customFormat="1">
      <c r="B555" s="259"/>
      <c r="D555" s="253" t="s">
        <v>148</v>
      </c>
      <c r="E555" s="260" t="s">
        <v>3</v>
      </c>
      <c r="F555" s="261" t="s">
        <v>85</v>
      </c>
      <c r="H555" s="262">
        <v>3719.79</v>
      </c>
      <c r="L555" s="259"/>
      <c r="M555" s="263"/>
      <c r="N555" s="264"/>
      <c r="O555" s="264"/>
      <c r="P555" s="264"/>
      <c r="Q555" s="264"/>
      <c r="R555" s="264"/>
      <c r="S555" s="264"/>
      <c r="T555" s="265"/>
      <c r="AT555" s="260" t="s">
        <v>148</v>
      </c>
      <c r="AU555" s="260" t="s">
        <v>80</v>
      </c>
      <c r="AV555" s="258" t="s">
        <v>80</v>
      </c>
      <c r="AW555" s="258" t="s">
        <v>32</v>
      </c>
      <c r="AX555" s="258" t="s">
        <v>78</v>
      </c>
      <c r="AY555" s="260" t="s">
        <v>137</v>
      </c>
    </row>
    <row r="556" spans="1:65" s="171" customFormat="1" ht="24" customHeight="1">
      <c r="A556" s="168"/>
      <c r="B556" s="169"/>
      <c r="C556" s="240" t="s">
        <v>630</v>
      </c>
      <c r="D556" s="240" t="s">
        <v>139</v>
      </c>
      <c r="E556" s="241" t="s">
        <v>631</v>
      </c>
      <c r="F556" s="242" t="s">
        <v>632</v>
      </c>
      <c r="G556" s="243" t="s">
        <v>142</v>
      </c>
      <c r="H556" s="244">
        <v>250</v>
      </c>
      <c r="I556" s="77"/>
      <c r="J556" s="245">
        <f>ROUND(I556*H556,2)</f>
        <v>0</v>
      </c>
      <c r="K556" s="242" t="s">
        <v>143</v>
      </c>
      <c r="L556" s="169"/>
      <c r="M556" s="246" t="s">
        <v>3</v>
      </c>
      <c r="N556" s="247" t="s">
        <v>41</v>
      </c>
      <c r="O556" s="248"/>
      <c r="P556" s="249">
        <f>O556*H556</f>
        <v>0</v>
      </c>
      <c r="Q556" s="249">
        <v>2.1000000000000001E-4</v>
      </c>
      <c r="R556" s="249">
        <f>Q556*H556</f>
        <v>5.2500000000000005E-2</v>
      </c>
      <c r="S556" s="249">
        <v>0</v>
      </c>
      <c r="T556" s="250">
        <f>S556*H556</f>
        <v>0</v>
      </c>
      <c r="U556" s="168"/>
      <c r="V556" s="168"/>
      <c r="W556" s="168"/>
      <c r="X556" s="168"/>
      <c r="Y556" s="168"/>
      <c r="Z556" s="168"/>
      <c r="AA556" s="168"/>
      <c r="AB556" s="168"/>
      <c r="AC556" s="168"/>
      <c r="AD556" s="168"/>
      <c r="AE556" s="168"/>
      <c r="AR556" s="251" t="s">
        <v>144</v>
      </c>
      <c r="AT556" s="251" t="s">
        <v>139</v>
      </c>
      <c r="AU556" s="251" t="s">
        <v>80</v>
      </c>
      <c r="AY556" s="160" t="s">
        <v>137</v>
      </c>
      <c r="BE556" s="252">
        <f>IF(N556="základní",J556,0)</f>
        <v>0</v>
      </c>
      <c r="BF556" s="252">
        <f>IF(N556="snížená",J556,0)</f>
        <v>0</v>
      </c>
      <c r="BG556" s="252">
        <f>IF(N556="zákl. přenesená",J556,0)</f>
        <v>0</v>
      </c>
      <c r="BH556" s="252">
        <f>IF(N556="sníž. přenesená",J556,0)</f>
        <v>0</v>
      </c>
      <c r="BI556" s="252">
        <f>IF(N556="nulová",J556,0)</f>
        <v>0</v>
      </c>
      <c r="BJ556" s="160" t="s">
        <v>78</v>
      </c>
      <c r="BK556" s="252">
        <f>ROUND(I556*H556,2)</f>
        <v>0</v>
      </c>
      <c r="BL556" s="160" t="s">
        <v>144</v>
      </c>
      <c r="BM556" s="251" t="s">
        <v>633</v>
      </c>
    </row>
    <row r="557" spans="1:65" s="171" customFormat="1" ht="48">
      <c r="A557" s="168"/>
      <c r="B557" s="169"/>
      <c r="C557" s="168"/>
      <c r="D557" s="253" t="s">
        <v>146</v>
      </c>
      <c r="E557" s="168"/>
      <c r="F557" s="254" t="s">
        <v>634</v>
      </c>
      <c r="G557" s="168"/>
      <c r="H557" s="168"/>
      <c r="I557" s="168"/>
      <c r="J557" s="168"/>
      <c r="K557" s="168"/>
      <c r="L557" s="169"/>
      <c r="M557" s="255"/>
      <c r="N557" s="256"/>
      <c r="O557" s="248"/>
      <c r="P557" s="248"/>
      <c r="Q557" s="248"/>
      <c r="R557" s="248"/>
      <c r="S557" s="248"/>
      <c r="T557" s="257"/>
      <c r="U557" s="168"/>
      <c r="V557" s="168"/>
      <c r="W557" s="168"/>
      <c r="X557" s="168"/>
      <c r="Y557" s="168"/>
      <c r="Z557" s="168"/>
      <c r="AA557" s="168"/>
      <c r="AB557" s="168"/>
      <c r="AC557" s="168"/>
      <c r="AD557" s="168"/>
      <c r="AE557" s="168"/>
      <c r="AT557" s="160" t="s">
        <v>146</v>
      </c>
      <c r="AU557" s="160" t="s">
        <v>80</v>
      </c>
    </row>
    <row r="558" spans="1:65" s="258" customFormat="1">
      <c r="B558" s="259"/>
      <c r="D558" s="253" t="s">
        <v>148</v>
      </c>
      <c r="E558" s="260" t="s">
        <v>3</v>
      </c>
      <c r="F558" s="261" t="s">
        <v>635</v>
      </c>
      <c r="H558" s="262">
        <v>250</v>
      </c>
      <c r="L558" s="259"/>
      <c r="M558" s="263"/>
      <c r="N558" s="264"/>
      <c r="O558" s="264"/>
      <c r="P558" s="264"/>
      <c r="Q558" s="264"/>
      <c r="R558" s="264"/>
      <c r="S558" s="264"/>
      <c r="T558" s="265"/>
      <c r="AT558" s="260" t="s">
        <v>148</v>
      </c>
      <c r="AU558" s="260" t="s">
        <v>80</v>
      </c>
      <c r="AV558" s="258" t="s">
        <v>80</v>
      </c>
      <c r="AW558" s="258" t="s">
        <v>32</v>
      </c>
      <c r="AX558" s="258" t="s">
        <v>78</v>
      </c>
      <c r="AY558" s="260" t="s">
        <v>137</v>
      </c>
    </row>
    <row r="559" spans="1:65" s="171" customFormat="1" ht="24" customHeight="1">
      <c r="A559" s="168"/>
      <c r="B559" s="169"/>
      <c r="C559" s="240" t="s">
        <v>636</v>
      </c>
      <c r="D559" s="240" t="s">
        <v>139</v>
      </c>
      <c r="E559" s="241" t="s">
        <v>637</v>
      </c>
      <c r="F559" s="242" t="s">
        <v>638</v>
      </c>
      <c r="G559" s="243" t="s">
        <v>142</v>
      </c>
      <c r="H559" s="244">
        <v>1200</v>
      </c>
      <c r="I559" s="77"/>
      <c r="J559" s="245">
        <f>ROUND(I559*H559,2)</f>
        <v>0</v>
      </c>
      <c r="K559" s="242" t="s">
        <v>143</v>
      </c>
      <c r="L559" s="169"/>
      <c r="M559" s="246" t="s">
        <v>3</v>
      </c>
      <c r="N559" s="247" t="s">
        <v>41</v>
      </c>
      <c r="O559" s="248"/>
      <c r="P559" s="249">
        <f>O559*H559</f>
        <v>0</v>
      </c>
      <c r="Q559" s="249">
        <v>4.0000000000000003E-5</v>
      </c>
      <c r="R559" s="249">
        <f>Q559*H559</f>
        <v>4.8000000000000001E-2</v>
      </c>
      <c r="S559" s="249">
        <v>0</v>
      </c>
      <c r="T559" s="250">
        <f>S559*H559</f>
        <v>0</v>
      </c>
      <c r="U559" s="168"/>
      <c r="V559" s="168"/>
      <c r="W559" s="168"/>
      <c r="X559" s="168"/>
      <c r="Y559" s="168"/>
      <c r="Z559" s="168"/>
      <c r="AA559" s="168"/>
      <c r="AB559" s="168"/>
      <c r="AC559" s="168"/>
      <c r="AD559" s="168"/>
      <c r="AE559" s="168"/>
      <c r="AR559" s="251" t="s">
        <v>144</v>
      </c>
      <c r="AT559" s="251" t="s">
        <v>139</v>
      </c>
      <c r="AU559" s="251" t="s">
        <v>80</v>
      </c>
      <c r="AY559" s="160" t="s">
        <v>137</v>
      </c>
      <c r="BE559" s="252">
        <f>IF(N559="základní",J559,0)</f>
        <v>0</v>
      </c>
      <c r="BF559" s="252">
        <f>IF(N559="snížená",J559,0)</f>
        <v>0</v>
      </c>
      <c r="BG559" s="252">
        <f>IF(N559="zákl. přenesená",J559,0)</f>
        <v>0</v>
      </c>
      <c r="BH559" s="252">
        <f>IF(N559="sníž. přenesená",J559,0)</f>
        <v>0</v>
      </c>
      <c r="BI559" s="252">
        <f>IF(N559="nulová",J559,0)</f>
        <v>0</v>
      </c>
      <c r="BJ559" s="160" t="s">
        <v>78</v>
      </c>
      <c r="BK559" s="252">
        <f>ROUND(I559*H559,2)</f>
        <v>0</v>
      </c>
      <c r="BL559" s="160" t="s">
        <v>144</v>
      </c>
      <c r="BM559" s="251" t="s">
        <v>639</v>
      </c>
    </row>
    <row r="560" spans="1:65" s="171" customFormat="1" ht="172.8">
      <c r="A560" s="168"/>
      <c r="B560" s="169"/>
      <c r="C560" s="168"/>
      <c r="D560" s="253" t="s">
        <v>146</v>
      </c>
      <c r="E560" s="168"/>
      <c r="F560" s="254" t="s">
        <v>640</v>
      </c>
      <c r="G560" s="168"/>
      <c r="H560" s="168"/>
      <c r="I560" s="168"/>
      <c r="J560" s="168"/>
      <c r="K560" s="168"/>
      <c r="L560" s="169"/>
      <c r="M560" s="255"/>
      <c r="N560" s="256"/>
      <c r="O560" s="248"/>
      <c r="P560" s="248"/>
      <c r="Q560" s="248"/>
      <c r="R560" s="248"/>
      <c r="S560" s="248"/>
      <c r="T560" s="257"/>
      <c r="U560" s="168"/>
      <c r="V560" s="168"/>
      <c r="W560" s="168"/>
      <c r="X560" s="168"/>
      <c r="Y560" s="168"/>
      <c r="Z560" s="168"/>
      <c r="AA560" s="168"/>
      <c r="AB560" s="168"/>
      <c r="AC560" s="168"/>
      <c r="AD560" s="168"/>
      <c r="AE560" s="168"/>
      <c r="AT560" s="160" t="s">
        <v>146</v>
      </c>
      <c r="AU560" s="160" t="s">
        <v>80</v>
      </c>
    </row>
    <row r="561" spans="1:65" s="258" customFormat="1">
      <c r="B561" s="259"/>
      <c r="D561" s="253" t="s">
        <v>148</v>
      </c>
      <c r="E561" s="260" t="s">
        <v>3</v>
      </c>
      <c r="F561" s="261" t="s">
        <v>641</v>
      </c>
      <c r="H561" s="262">
        <v>1200</v>
      </c>
      <c r="L561" s="259"/>
      <c r="M561" s="263"/>
      <c r="N561" s="264"/>
      <c r="O561" s="264"/>
      <c r="P561" s="264"/>
      <c r="Q561" s="264"/>
      <c r="R561" s="264"/>
      <c r="S561" s="264"/>
      <c r="T561" s="265"/>
      <c r="AT561" s="260" t="s">
        <v>148</v>
      </c>
      <c r="AU561" s="260" t="s">
        <v>80</v>
      </c>
      <c r="AV561" s="258" t="s">
        <v>80</v>
      </c>
      <c r="AW561" s="258" t="s">
        <v>32</v>
      </c>
      <c r="AX561" s="258" t="s">
        <v>78</v>
      </c>
      <c r="AY561" s="260" t="s">
        <v>137</v>
      </c>
    </row>
    <row r="562" spans="1:65" s="171" customFormat="1" ht="16.5" customHeight="1">
      <c r="A562" s="168"/>
      <c r="B562" s="169"/>
      <c r="C562" s="240" t="s">
        <v>642</v>
      </c>
      <c r="D562" s="240" t="s">
        <v>139</v>
      </c>
      <c r="E562" s="241" t="s">
        <v>643</v>
      </c>
      <c r="F562" s="242" t="s">
        <v>644</v>
      </c>
      <c r="G562" s="243" t="s">
        <v>142</v>
      </c>
      <c r="H562" s="244">
        <v>23.52</v>
      </c>
      <c r="I562" s="77"/>
      <c r="J562" s="245">
        <f>ROUND(I562*H562,2)</f>
        <v>0</v>
      </c>
      <c r="K562" s="242" t="s">
        <v>143</v>
      </c>
      <c r="L562" s="169"/>
      <c r="M562" s="246" t="s">
        <v>3</v>
      </c>
      <c r="N562" s="247" t="s">
        <v>41</v>
      </c>
      <c r="O562" s="248"/>
      <c r="P562" s="249">
        <f>O562*H562</f>
        <v>0</v>
      </c>
      <c r="Q562" s="249">
        <v>0</v>
      </c>
      <c r="R562" s="249">
        <f>Q562*H562</f>
        <v>0</v>
      </c>
      <c r="S562" s="249">
        <v>5.5E-2</v>
      </c>
      <c r="T562" s="250">
        <f>S562*H562</f>
        <v>1.2936000000000001</v>
      </c>
      <c r="U562" s="168"/>
      <c r="V562" s="168"/>
      <c r="W562" s="168"/>
      <c r="X562" s="168"/>
      <c r="Y562" s="168"/>
      <c r="Z562" s="168"/>
      <c r="AA562" s="168"/>
      <c r="AB562" s="168"/>
      <c r="AC562" s="168"/>
      <c r="AD562" s="168"/>
      <c r="AE562" s="168"/>
      <c r="AR562" s="251" t="s">
        <v>144</v>
      </c>
      <c r="AT562" s="251" t="s">
        <v>139</v>
      </c>
      <c r="AU562" s="251" t="s">
        <v>80</v>
      </c>
      <c r="AY562" s="160" t="s">
        <v>137</v>
      </c>
      <c r="BE562" s="252">
        <f>IF(N562="základní",J562,0)</f>
        <v>0</v>
      </c>
      <c r="BF562" s="252">
        <f>IF(N562="snížená",J562,0)</f>
        <v>0</v>
      </c>
      <c r="BG562" s="252">
        <f>IF(N562="zákl. přenesená",J562,0)</f>
        <v>0</v>
      </c>
      <c r="BH562" s="252">
        <f>IF(N562="sníž. přenesená",J562,0)</f>
        <v>0</v>
      </c>
      <c r="BI562" s="252">
        <f>IF(N562="nulová",J562,0)</f>
        <v>0</v>
      </c>
      <c r="BJ562" s="160" t="s">
        <v>78</v>
      </c>
      <c r="BK562" s="252">
        <f>ROUND(I562*H562,2)</f>
        <v>0</v>
      </c>
      <c r="BL562" s="160" t="s">
        <v>144</v>
      </c>
      <c r="BM562" s="251" t="s">
        <v>645</v>
      </c>
    </row>
    <row r="563" spans="1:65" s="258" customFormat="1">
      <c r="B563" s="259"/>
      <c r="D563" s="253" t="s">
        <v>148</v>
      </c>
      <c r="E563" s="260" t="s">
        <v>3</v>
      </c>
      <c r="F563" s="261" t="s">
        <v>646</v>
      </c>
      <c r="H563" s="262">
        <v>23.52</v>
      </c>
      <c r="L563" s="259"/>
      <c r="M563" s="263"/>
      <c r="N563" s="264"/>
      <c r="O563" s="264"/>
      <c r="P563" s="264"/>
      <c r="Q563" s="264"/>
      <c r="R563" s="264"/>
      <c r="S563" s="264"/>
      <c r="T563" s="265"/>
      <c r="AT563" s="260" t="s">
        <v>148</v>
      </c>
      <c r="AU563" s="260" t="s">
        <v>80</v>
      </c>
      <c r="AV563" s="258" t="s">
        <v>80</v>
      </c>
      <c r="AW563" s="258" t="s">
        <v>32</v>
      </c>
      <c r="AX563" s="258" t="s">
        <v>78</v>
      </c>
      <c r="AY563" s="260" t="s">
        <v>137</v>
      </c>
    </row>
    <row r="564" spans="1:65" s="171" customFormat="1" ht="24" customHeight="1">
      <c r="A564" s="168"/>
      <c r="B564" s="169"/>
      <c r="C564" s="240" t="s">
        <v>647</v>
      </c>
      <c r="D564" s="240" t="s">
        <v>139</v>
      </c>
      <c r="E564" s="241" t="s">
        <v>648</v>
      </c>
      <c r="F564" s="242" t="s">
        <v>649</v>
      </c>
      <c r="G564" s="243" t="s">
        <v>142</v>
      </c>
      <c r="H564" s="244">
        <v>253.21299999999999</v>
      </c>
      <c r="I564" s="77"/>
      <c r="J564" s="245">
        <f>ROUND(I564*H564,2)</f>
        <v>0</v>
      </c>
      <c r="K564" s="242" t="s">
        <v>143</v>
      </c>
      <c r="L564" s="169"/>
      <c r="M564" s="246" t="s">
        <v>3</v>
      </c>
      <c r="N564" s="247" t="s">
        <v>41</v>
      </c>
      <c r="O564" s="248"/>
      <c r="P564" s="249">
        <f>O564*H564</f>
        <v>0</v>
      </c>
      <c r="Q564" s="249">
        <v>0</v>
      </c>
      <c r="R564" s="249">
        <f>Q564*H564</f>
        <v>0</v>
      </c>
      <c r="S564" s="249">
        <v>5.5E-2</v>
      </c>
      <c r="T564" s="250">
        <f>S564*H564</f>
        <v>13.926715</v>
      </c>
      <c r="U564" s="168"/>
      <c r="V564" s="168"/>
      <c r="W564" s="168"/>
      <c r="X564" s="168"/>
      <c r="Y564" s="168"/>
      <c r="Z564" s="168"/>
      <c r="AA564" s="168"/>
      <c r="AB564" s="168"/>
      <c r="AC564" s="168"/>
      <c r="AD564" s="168"/>
      <c r="AE564" s="168"/>
      <c r="AR564" s="251" t="s">
        <v>144</v>
      </c>
      <c r="AT564" s="251" t="s">
        <v>139</v>
      </c>
      <c r="AU564" s="251" t="s">
        <v>80</v>
      </c>
      <c r="AY564" s="160" t="s">
        <v>137</v>
      </c>
      <c r="BE564" s="252">
        <f>IF(N564="základní",J564,0)</f>
        <v>0</v>
      </c>
      <c r="BF564" s="252">
        <f>IF(N564="snížená",J564,0)</f>
        <v>0</v>
      </c>
      <c r="BG564" s="252">
        <f>IF(N564="zákl. přenesená",J564,0)</f>
        <v>0</v>
      </c>
      <c r="BH564" s="252">
        <f>IF(N564="sníž. přenesená",J564,0)</f>
        <v>0</v>
      </c>
      <c r="BI564" s="252">
        <f>IF(N564="nulová",J564,0)</f>
        <v>0</v>
      </c>
      <c r="BJ564" s="160" t="s">
        <v>78</v>
      </c>
      <c r="BK564" s="252">
        <f>ROUND(I564*H564,2)</f>
        <v>0</v>
      </c>
      <c r="BL564" s="160" t="s">
        <v>144</v>
      </c>
      <c r="BM564" s="251" t="s">
        <v>650</v>
      </c>
    </row>
    <row r="565" spans="1:65" s="266" customFormat="1">
      <c r="B565" s="267"/>
      <c r="D565" s="253" t="s">
        <v>148</v>
      </c>
      <c r="E565" s="268" t="s">
        <v>3</v>
      </c>
      <c r="F565" s="269" t="s">
        <v>651</v>
      </c>
      <c r="H565" s="268" t="s">
        <v>3</v>
      </c>
      <c r="L565" s="267"/>
      <c r="M565" s="270"/>
      <c r="N565" s="271"/>
      <c r="O565" s="271"/>
      <c r="P565" s="271"/>
      <c r="Q565" s="271"/>
      <c r="R565" s="271"/>
      <c r="S565" s="271"/>
      <c r="T565" s="272"/>
      <c r="AT565" s="268" t="s">
        <v>148</v>
      </c>
      <c r="AU565" s="268" t="s">
        <v>80</v>
      </c>
      <c r="AV565" s="266" t="s">
        <v>78</v>
      </c>
      <c r="AW565" s="266" t="s">
        <v>32</v>
      </c>
      <c r="AX565" s="266" t="s">
        <v>70</v>
      </c>
      <c r="AY565" s="268" t="s">
        <v>137</v>
      </c>
    </row>
    <row r="566" spans="1:65" s="258" customFormat="1" ht="20.399999999999999">
      <c r="B566" s="259"/>
      <c r="D566" s="253" t="s">
        <v>148</v>
      </c>
      <c r="E566" s="260" t="s">
        <v>3</v>
      </c>
      <c r="F566" s="261" t="s">
        <v>652</v>
      </c>
      <c r="H566" s="262">
        <v>34.340000000000003</v>
      </c>
      <c r="L566" s="259"/>
      <c r="M566" s="263"/>
      <c r="N566" s="264"/>
      <c r="O566" s="264"/>
      <c r="P566" s="264"/>
      <c r="Q566" s="264"/>
      <c r="R566" s="264"/>
      <c r="S566" s="264"/>
      <c r="T566" s="265"/>
      <c r="AT566" s="260" t="s">
        <v>148</v>
      </c>
      <c r="AU566" s="260" t="s">
        <v>80</v>
      </c>
      <c r="AV566" s="258" t="s">
        <v>80</v>
      </c>
      <c r="AW566" s="258" t="s">
        <v>32</v>
      </c>
      <c r="AX566" s="258" t="s">
        <v>70</v>
      </c>
      <c r="AY566" s="260" t="s">
        <v>137</v>
      </c>
    </row>
    <row r="567" spans="1:65" s="258" customFormat="1" ht="20.399999999999999">
      <c r="B567" s="259"/>
      <c r="D567" s="253" t="s">
        <v>148</v>
      </c>
      <c r="E567" s="260" t="s">
        <v>3</v>
      </c>
      <c r="F567" s="261" t="s">
        <v>653</v>
      </c>
      <c r="H567" s="262">
        <v>63.77</v>
      </c>
      <c r="L567" s="259"/>
      <c r="M567" s="263"/>
      <c r="N567" s="264"/>
      <c r="O567" s="264"/>
      <c r="P567" s="264"/>
      <c r="Q567" s="264"/>
      <c r="R567" s="264"/>
      <c r="S567" s="264"/>
      <c r="T567" s="265"/>
      <c r="AT567" s="260" t="s">
        <v>148</v>
      </c>
      <c r="AU567" s="260" t="s">
        <v>80</v>
      </c>
      <c r="AV567" s="258" t="s">
        <v>80</v>
      </c>
      <c r="AW567" s="258" t="s">
        <v>32</v>
      </c>
      <c r="AX567" s="258" t="s">
        <v>70</v>
      </c>
      <c r="AY567" s="260" t="s">
        <v>137</v>
      </c>
    </row>
    <row r="568" spans="1:65" s="258" customFormat="1" ht="20.399999999999999">
      <c r="B568" s="259"/>
      <c r="D568" s="253" t="s">
        <v>148</v>
      </c>
      <c r="E568" s="260" t="s">
        <v>3</v>
      </c>
      <c r="F568" s="261" t="s">
        <v>654</v>
      </c>
      <c r="H568" s="262">
        <v>103.188</v>
      </c>
      <c r="L568" s="259"/>
      <c r="M568" s="263"/>
      <c r="N568" s="264"/>
      <c r="O568" s="264"/>
      <c r="P568" s="264"/>
      <c r="Q568" s="264"/>
      <c r="R568" s="264"/>
      <c r="S568" s="264"/>
      <c r="T568" s="265"/>
      <c r="AT568" s="260" t="s">
        <v>148</v>
      </c>
      <c r="AU568" s="260" t="s">
        <v>80</v>
      </c>
      <c r="AV568" s="258" t="s">
        <v>80</v>
      </c>
      <c r="AW568" s="258" t="s">
        <v>32</v>
      </c>
      <c r="AX568" s="258" t="s">
        <v>70</v>
      </c>
      <c r="AY568" s="260" t="s">
        <v>137</v>
      </c>
    </row>
    <row r="569" spans="1:65" s="258" customFormat="1" ht="20.399999999999999">
      <c r="B569" s="259"/>
      <c r="D569" s="253" t="s">
        <v>148</v>
      </c>
      <c r="E569" s="260" t="s">
        <v>3</v>
      </c>
      <c r="F569" s="261" t="s">
        <v>655</v>
      </c>
      <c r="H569" s="262">
        <v>33.65</v>
      </c>
      <c r="L569" s="259"/>
      <c r="M569" s="263"/>
      <c r="N569" s="264"/>
      <c r="O569" s="264"/>
      <c r="P569" s="264"/>
      <c r="Q569" s="264"/>
      <c r="R569" s="264"/>
      <c r="S569" s="264"/>
      <c r="T569" s="265"/>
      <c r="AT569" s="260" t="s">
        <v>148</v>
      </c>
      <c r="AU569" s="260" t="s">
        <v>80</v>
      </c>
      <c r="AV569" s="258" t="s">
        <v>80</v>
      </c>
      <c r="AW569" s="258" t="s">
        <v>32</v>
      </c>
      <c r="AX569" s="258" t="s">
        <v>70</v>
      </c>
      <c r="AY569" s="260" t="s">
        <v>137</v>
      </c>
    </row>
    <row r="570" spans="1:65" s="258" customFormat="1">
      <c r="B570" s="259"/>
      <c r="D570" s="253" t="s">
        <v>148</v>
      </c>
      <c r="E570" s="260" t="s">
        <v>3</v>
      </c>
      <c r="F570" s="261" t="s">
        <v>656</v>
      </c>
      <c r="H570" s="262">
        <v>18.265000000000001</v>
      </c>
      <c r="L570" s="259"/>
      <c r="M570" s="263"/>
      <c r="N570" s="264"/>
      <c r="O570" s="264"/>
      <c r="P570" s="264"/>
      <c r="Q570" s="264"/>
      <c r="R570" s="264"/>
      <c r="S570" s="264"/>
      <c r="T570" s="265"/>
      <c r="AT570" s="260" t="s">
        <v>148</v>
      </c>
      <c r="AU570" s="260" t="s">
        <v>80</v>
      </c>
      <c r="AV570" s="258" t="s">
        <v>80</v>
      </c>
      <c r="AW570" s="258" t="s">
        <v>32</v>
      </c>
      <c r="AX570" s="258" t="s">
        <v>70</v>
      </c>
      <c r="AY570" s="260" t="s">
        <v>137</v>
      </c>
    </row>
    <row r="571" spans="1:65" s="273" customFormat="1">
      <c r="B571" s="274"/>
      <c r="D571" s="253" t="s">
        <v>148</v>
      </c>
      <c r="E571" s="275" t="s">
        <v>3</v>
      </c>
      <c r="F571" s="276" t="s">
        <v>184</v>
      </c>
      <c r="H571" s="277">
        <v>253.21299999999999</v>
      </c>
      <c r="L571" s="274"/>
      <c r="M571" s="278"/>
      <c r="N571" s="279"/>
      <c r="O571" s="279"/>
      <c r="P571" s="279"/>
      <c r="Q571" s="279"/>
      <c r="R571" s="279"/>
      <c r="S571" s="279"/>
      <c r="T571" s="280"/>
      <c r="AT571" s="275" t="s">
        <v>148</v>
      </c>
      <c r="AU571" s="275" t="s">
        <v>80</v>
      </c>
      <c r="AV571" s="273" t="s">
        <v>144</v>
      </c>
      <c r="AW571" s="273" t="s">
        <v>32</v>
      </c>
      <c r="AX571" s="273" t="s">
        <v>78</v>
      </c>
      <c r="AY571" s="275" t="s">
        <v>137</v>
      </c>
    </row>
    <row r="572" spans="1:65" s="171" customFormat="1" ht="24" customHeight="1">
      <c r="A572" s="168"/>
      <c r="B572" s="169"/>
      <c r="C572" s="240" t="s">
        <v>657</v>
      </c>
      <c r="D572" s="240" t="s">
        <v>139</v>
      </c>
      <c r="E572" s="241" t="s">
        <v>658</v>
      </c>
      <c r="F572" s="242" t="s">
        <v>659</v>
      </c>
      <c r="G572" s="243" t="s">
        <v>142</v>
      </c>
      <c r="H572" s="244">
        <v>10.265000000000001</v>
      </c>
      <c r="I572" s="77"/>
      <c r="J572" s="245">
        <f>ROUND(I572*H572,2)</f>
        <v>0</v>
      </c>
      <c r="K572" s="242" t="s">
        <v>143</v>
      </c>
      <c r="L572" s="169"/>
      <c r="M572" s="246" t="s">
        <v>3</v>
      </c>
      <c r="N572" s="247" t="s">
        <v>41</v>
      </c>
      <c r="O572" s="248"/>
      <c r="P572" s="249">
        <f>O572*H572</f>
        <v>0</v>
      </c>
      <c r="Q572" s="249">
        <v>0</v>
      </c>
      <c r="R572" s="249">
        <f>Q572*H572</f>
        <v>0</v>
      </c>
      <c r="S572" s="249">
        <v>4.8000000000000001E-2</v>
      </c>
      <c r="T572" s="250">
        <f>S572*H572</f>
        <v>0.49272000000000005</v>
      </c>
      <c r="U572" s="168"/>
      <c r="V572" s="168"/>
      <c r="W572" s="168"/>
      <c r="X572" s="168"/>
      <c r="Y572" s="168"/>
      <c r="Z572" s="168"/>
      <c r="AA572" s="168"/>
      <c r="AB572" s="168"/>
      <c r="AC572" s="168"/>
      <c r="AD572" s="168"/>
      <c r="AE572" s="168"/>
      <c r="AR572" s="251" t="s">
        <v>144</v>
      </c>
      <c r="AT572" s="251" t="s">
        <v>139</v>
      </c>
      <c r="AU572" s="251" t="s">
        <v>80</v>
      </c>
      <c r="AY572" s="160" t="s">
        <v>137</v>
      </c>
      <c r="BE572" s="252">
        <f>IF(N572="základní",J572,0)</f>
        <v>0</v>
      </c>
      <c r="BF572" s="252">
        <f>IF(N572="snížená",J572,0)</f>
        <v>0</v>
      </c>
      <c r="BG572" s="252">
        <f>IF(N572="zákl. přenesená",J572,0)</f>
        <v>0</v>
      </c>
      <c r="BH572" s="252">
        <f>IF(N572="sníž. přenesená",J572,0)</f>
        <v>0</v>
      </c>
      <c r="BI572" s="252">
        <f>IF(N572="nulová",J572,0)</f>
        <v>0</v>
      </c>
      <c r="BJ572" s="160" t="s">
        <v>78</v>
      </c>
      <c r="BK572" s="252">
        <f>ROUND(I572*H572,2)</f>
        <v>0</v>
      </c>
      <c r="BL572" s="160" t="s">
        <v>144</v>
      </c>
      <c r="BM572" s="251" t="s">
        <v>660</v>
      </c>
    </row>
    <row r="573" spans="1:65" s="171" customFormat="1" ht="28.8">
      <c r="A573" s="168"/>
      <c r="B573" s="169"/>
      <c r="C573" s="168"/>
      <c r="D573" s="253" t="s">
        <v>146</v>
      </c>
      <c r="E573" s="168"/>
      <c r="F573" s="254" t="s">
        <v>661</v>
      </c>
      <c r="G573" s="168"/>
      <c r="H573" s="168"/>
      <c r="I573" s="168"/>
      <c r="J573" s="168"/>
      <c r="K573" s="168"/>
      <c r="L573" s="169"/>
      <c r="M573" s="255"/>
      <c r="N573" s="256"/>
      <c r="O573" s="248"/>
      <c r="P573" s="248"/>
      <c r="Q573" s="248"/>
      <c r="R573" s="248"/>
      <c r="S573" s="248"/>
      <c r="T573" s="257"/>
      <c r="U573" s="168"/>
      <c r="V573" s="168"/>
      <c r="W573" s="168"/>
      <c r="X573" s="168"/>
      <c r="Y573" s="168"/>
      <c r="Z573" s="168"/>
      <c r="AA573" s="168"/>
      <c r="AB573" s="168"/>
      <c r="AC573" s="168"/>
      <c r="AD573" s="168"/>
      <c r="AE573" s="168"/>
      <c r="AT573" s="160" t="s">
        <v>146</v>
      </c>
      <c r="AU573" s="160" t="s">
        <v>80</v>
      </c>
    </row>
    <row r="574" spans="1:65" s="258" customFormat="1">
      <c r="B574" s="259"/>
      <c r="D574" s="253" t="s">
        <v>148</v>
      </c>
      <c r="E574" s="260" t="s">
        <v>3</v>
      </c>
      <c r="F574" s="261" t="s">
        <v>662</v>
      </c>
      <c r="H574" s="262">
        <v>0.998</v>
      </c>
      <c r="L574" s="259"/>
      <c r="M574" s="263"/>
      <c r="N574" s="264"/>
      <c r="O574" s="264"/>
      <c r="P574" s="264"/>
      <c r="Q574" s="264"/>
      <c r="R574" s="264"/>
      <c r="S574" s="264"/>
      <c r="T574" s="265"/>
      <c r="AT574" s="260" t="s">
        <v>148</v>
      </c>
      <c r="AU574" s="260" t="s">
        <v>80</v>
      </c>
      <c r="AV574" s="258" t="s">
        <v>80</v>
      </c>
      <c r="AW574" s="258" t="s">
        <v>32</v>
      </c>
      <c r="AX574" s="258" t="s">
        <v>70</v>
      </c>
      <c r="AY574" s="260" t="s">
        <v>137</v>
      </c>
    </row>
    <row r="575" spans="1:65" s="258" customFormat="1">
      <c r="B575" s="259"/>
      <c r="D575" s="253" t="s">
        <v>148</v>
      </c>
      <c r="E575" s="260" t="s">
        <v>3</v>
      </c>
      <c r="F575" s="261" t="s">
        <v>663</v>
      </c>
      <c r="H575" s="262">
        <v>0.93</v>
      </c>
      <c r="L575" s="259"/>
      <c r="M575" s="263"/>
      <c r="N575" s="264"/>
      <c r="O575" s="264"/>
      <c r="P575" s="264"/>
      <c r="Q575" s="264"/>
      <c r="R575" s="264"/>
      <c r="S575" s="264"/>
      <c r="T575" s="265"/>
      <c r="AT575" s="260" t="s">
        <v>148</v>
      </c>
      <c r="AU575" s="260" t="s">
        <v>80</v>
      </c>
      <c r="AV575" s="258" t="s">
        <v>80</v>
      </c>
      <c r="AW575" s="258" t="s">
        <v>32</v>
      </c>
      <c r="AX575" s="258" t="s">
        <v>70</v>
      </c>
      <c r="AY575" s="260" t="s">
        <v>137</v>
      </c>
    </row>
    <row r="576" spans="1:65" s="258" customFormat="1">
      <c r="B576" s="259"/>
      <c r="D576" s="253" t="s">
        <v>148</v>
      </c>
      <c r="E576" s="260" t="s">
        <v>3</v>
      </c>
      <c r="F576" s="261" t="s">
        <v>664</v>
      </c>
      <c r="H576" s="262">
        <v>1.46</v>
      </c>
      <c r="L576" s="259"/>
      <c r="M576" s="263"/>
      <c r="N576" s="264"/>
      <c r="O576" s="264"/>
      <c r="P576" s="264"/>
      <c r="Q576" s="264"/>
      <c r="R576" s="264"/>
      <c r="S576" s="264"/>
      <c r="T576" s="265"/>
      <c r="AT576" s="260" t="s">
        <v>148</v>
      </c>
      <c r="AU576" s="260" t="s">
        <v>80</v>
      </c>
      <c r="AV576" s="258" t="s">
        <v>80</v>
      </c>
      <c r="AW576" s="258" t="s">
        <v>32</v>
      </c>
      <c r="AX576" s="258" t="s">
        <v>70</v>
      </c>
      <c r="AY576" s="260" t="s">
        <v>137</v>
      </c>
    </row>
    <row r="577" spans="1:65" s="258" customFormat="1">
      <c r="B577" s="259"/>
      <c r="D577" s="253" t="s">
        <v>148</v>
      </c>
      <c r="E577" s="260" t="s">
        <v>3</v>
      </c>
      <c r="F577" s="261" t="s">
        <v>665</v>
      </c>
      <c r="H577" s="262">
        <v>1.117</v>
      </c>
      <c r="L577" s="259"/>
      <c r="M577" s="263"/>
      <c r="N577" s="264"/>
      <c r="O577" s="264"/>
      <c r="P577" s="264"/>
      <c r="Q577" s="264"/>
      <c r="R577" s="264"/>
      <c r="S577" s="264"/>
      <c r="T577" s="265"/>
      <c r="AT577" s="260" t="s">
        <v>148</v>
      </c>
      <c r="AU577" s="260" t="s">
        <v>80</v>
      </c>
      <c r="AV577" s="258" t="s">
        <v>80</v>
      </c>
      <c r="AW577" s="258" t="s">
        <v>32</v>
      </c>
      <c r="AX577" s="258" t="s">
        <v>70</v>
      </c>
      <c r="AY577" s="260" t="s">
        <v>137</v>
      </c>
    </row>
    <row r="578" spans="1:65" s="258" customFormat="1">
      <c r="B578" s="259"/>
      <c r="D578" s="253" t="s">
        <v>148</v>
      </c>
      <c r="E578" s="260" t="s">
        <v>3</v>
      </c>
      <c r="F578" s="261" t="s">
        <v>666</v>
      </c>
      <c r="H578" s="262">
        <v>3.6</v>
      </c>
      <c r="L578" s="259"/>
      <c r="M578" s="263"/>
      <c r="N578" s="264"/>
      <c r="O578" s="264"/>
      <c r="P578" s="264"/>
      <c r="Q578" s="264"/>
      <c r="R578" s="264"/>
      <c r="S578" s="264"/>
      <c r="T578" s="265"/>
      <c r="AT578" s="260" t="s">
        <v>148</v>
      </c>
      <c r="AU578" s="260" t="s">
        <v>80</v>
      </c>
      <c r="AV578" s="258" t="s">
        <v>80</v>
      </c>
      <c r="AW578" s="258" t="s">
        <v>32</v>
      </c>
      <c r="AX578" s="258" t="s">
        <v>70</v>
      </c>
      <c r="AY578" s="260" t="s">
        <v>137</v>
      </c>
    </row>
    <row r="579" spans="1:65" s="258" customFormat="1">
      <c r="B579" s="259"/>
      <c r="D579" s="253" t="s">
        <v>148</v>
      </c>
      <c r="E579" s="260" t="s">
        <v>3</v>
      </c>
      <c r="F579" s="261" t="s">
        <v>667</v>
      </c>
      <c r="H579" s="262">
        <v>0.876</v>
      </c>
      <c r="L579" s="259"/>
      <c r="M579" s="263"/>
      <c r="N579" s="264"/>
      <c r="O579" s="264"/>
      <c r="P579" s="264"/>
      <c r="Q579" s="264"/>
      <c r="R579" s="264"/>
      <c r="S579" s="264"/>
      <c r="T579" s="265"/>
      <c r="AT579" s="260" t="s">
        <v>148</v>
      </c>
      <c r="AU579" s="260" t="s">
        <v>80</v>
      </c>
      <c r="AV579" s="258" t="s">
        <v>80</v>
      </c>
      <c r="AW579" s="258" t="s">
        <v>32</v>
      </c>
      <c r="AX579" s="258" t="s">
        <v>70</v>
      </c>
      <c r="AY579" s="260" t="s">
        <v>137</v>
      </c>
    </row>
    <row r="580" spans="1:65" s="258" customFormat="1">
      <c r="B580" s="259"/>
      <c r="D580" s="253" t="s">
        <v>148</v>
      </c>
      <c r="E580" s="260" t="s">
        <v>3</v>
      </c>
      <c r="F580" s="261" t="s">
        <v>668</v>
      </c>
      <c r="H580" s="262">
        <v>0.6</v>
      </c>
      <c r="L580" s="259"/>
      <c r="M580" s="263"/>
      <c r="N580" s="264"/>
      <c r="O580" s="264"/>
      <c r="P580" s="264"/>
      <c r="Q580" s="264"/>
      <c r="R580" s="264"/>
      <c r="S580" s="264"/>
      <c r="T580" s="265"/>
      <c r="AT580" s="260" t="s">
        <v>148</v>
      </c>
      <c r="AU580" s="260" t="s">
        <v>80</v>
      </c>
      <c r="AV580" s="258" t="s">
        <v>80</v>
      </c>
      <c r="AW580" s="258" t="s">
        <v>32</v>
      </c>
      <c r="AX580" s="258" t="s">
        <v>70</v>
      </c>
      <c r="AY580" s="260" t="s">
        <v>137</v>
      </c>
    </row>
    <row r="581" spans="1:65" s="258" customFormat="1">
      <c r="B581" s="259"/>
      <c r="D581" s="253" t="s">
        <v>148</v>
      </c>
      <c r="E581" s="260" t="s">
        <v>3</v>
      </c>
      <c r="F581" s="261" t="s">
        <v>669</v>
      </c>
      <c r="H581" s="262">
        <v>0.68400000000000005</v>
      </c>
      <c r="L581" s="259"/>
      <c r="M581" s="263"/>
      <c r="N581" s="264"/>
      <c r="O581" s="264"/>
      <c r="P581" s="264"/>
      <c r="Q581" s="264"/>
      <c r="R581" s="264"/>
      <c r="S581" s="264"/>
      <c r="T581" s="265"/>
      <c r="AT581" s="260" t="s">
        <v>148</v>
      </c>
      <c r="AU581" s="260" t="s">
        <v>80</v>
      </c>
      <c r="AV581" s="258" t="s">
        <v>80</v>
      </c>
      <c r="AW581" s="258" t="s">
        <v>32</v>
      </c>
      <c r="AX581" s="258" t="s">
        <v>70</v>
      </c>
      <c r="AY581" s="260" t="s">
        <v>137</v>
      </c>
    </row>
    <row r="582" spans="1:65" s="273" customFormat="1">
      <c r="B582" s="274"/>
      <c r="D582" s="253" t="s">
        <v>148</v>
      </c>
      <c r="E582" s="275" t="s">
        <v>3</v>
      </c>
      <c r="F582" s="276" t="s">
        <v>184</v>
      </c>
      <c r="H582" s="277">
        <v>10.265000000000001</v>
      </c>
      <c r="L582" s="274"/>
      <c r="M582" s="278"/>
      <c r="N582" s="279"/>
      <c r="O582" s="279"/>
      <c r="P582" s="279"/>
      <c r="Q582" s="279"/>
      <c r="R582" s="279"/>
      <c r="S582" s="279"/>
      <c r="T582" s="280"/>
      <c r="AT582" s="275" t="s">
        <v>148</v>
      </c>
      <c r="AU582" s="275" t="s">
        <v>80</v>
      </c>
      <c r="AV582" s="273" t="s">
        <v>144</v>
      </c>
      <c r="AW582" s="273" t="s">
        <v>32</v>
      </c>
      <c r="AX582" s="273" t="s">
        <v>78</v>
      </c>
      <c r="AY582" s="275" t="s">
        <v>137</v>
      </c>
    </row>
    <row r="583" spans="1:65" s="171" customFormat="1" ht="24" customHeight="1">
      <c r="A583" s="168"/>
      <c r="B583" s="169"/>
      <c r="C583" s="240" t="s">
        <v>670</v>
      </c>
      <c r="D583" s="240" t="s">
        <v>139</v>
      </c>
      <c r="E583" s="241" t="s">
        <v>671</v>
      </c>
      <c r="F583" s="242" t="s">
        <v>672</v>
      </c>
      <c r="G583" s="243" t="s">
        <v>142</v>
      </c>
      <c r="H583" s="244">
        <v>51.185000000000002</v>
      </c>
      <c r="I583" s="77"/>
      <c r="J583" s="245">
        <f>ROUND(I583*H583,2)</f>
        <v>0</v>
      </c>
      <c r="K583" s="242" t="s">
        <v>143</v>
      </c>
      <c r="L583" s="169"/>
      <c r="M583" s="246" t="s">
        <v>3</v>
      </c>
      <c r="N583" s="247" t="s">
        <v>41</v>
      </c>
      <c r="O583" s="248"/>
      <c r="P583" s="249">
        <f>O583*H583</f>
        <v>0</v>
      </c>
      <c r="Q583" s="249">
        <v>0</v>
      </c>
      <c r="R583" s="249">
        <f>Q583*H583</f>
        <v>0</v>
      </c>
      <c r="S583" s="249">
        <v>3.7999999999999999E-2</v>
      </c>
      <c r="T583" s="250">
        <f>S583*H583</f>
        <v>1.94503</v>
      </c>
      <c r="U583" s="168"/>
      <c r="V583" s="168"/>
      <c r="W583" s="168"/>
      <c r="X583" s="168"/>
      <c r="Y583" s="168"/>
      <c r="Z583" s="168"/>
      <c r="AA583" s="168"/>
      <c r="AB583" s="168"/>
      <c r="AC583" s="168"/>
      <c r="AD583" s="168"/>
      <c r="AE583" s="168"/>
      <c r="AR583" s="251" t="s">
        <v>144</v>
      </c>
      <c r="AT583" s="251" t="s">
        <v>139</v>
      </c>
      <c r="AU583" s="251" t="s">
        <v>80</v>
      </c>
      <c r="AY583" s="160" t="s">
        <v>137</v>
      </c>
      <c r="BE583" s="252">
        <f>IF(N583="základní",J583,0)</f>
        <v>0</v>
      </c>
      <c r="BF583" s="252">
        <f>IF(N583="snížená",J583,0)</f>
        <v>0</v>
      </c>
      <c r="BG583" s="252">
        <f>IF(N583="zákl. přenesená",J583,0)</f>
        <v>0</v>
      </c>
      <c r="BH583" s="252">
        <f>IF(N583="sníž. přenesená",J583,0)</f>
        <v>0</v>
      </c>
      <c r="BI583" s="252">
        <f>IF(N583="nulová",J583,0)</f>
        <v>0</v>
      </c>
      <c r="BJ583" s="160" t="s">
        <v>78</v>
      </c>
      <c r="BK583" s="252">
        <f>ROUND(I583*H583,2)</f>
        <v>0</v>
      </c>
      <c r="BL583" s="160" t="s">
        <v>144</v>
      </c>
      <c r="BM583" s="251" t="s">
        <v>673</v>
      </c>
    </row>
    <row r="584" spans="1:65" s="171" customFormat="1" ht="28.8">
      <c r="A584" s="168"/>
      <c r="B584" s="169"/>
      <c r="C584" s="168"/>
      <c r="D584" s="253" t="s">
        <v>146</v>
      </c>
      <c r="E584" s="168"/>
      <c r="F584" s="254" t="s">
        <v>661</v>
      </c>
      <c r="G584" s="168"/>
      <c r="H584" s="168"/>
      <c r="I584" s="168"/>
      <c r="J584" s="168"/>
      <c r="K584" s="168"/>
      <c r="L584" s="169"/>
      <c r="M584" s="255"/>
      <c r="N584" s="256"/>
      <c r="O584" s="248"/>
      <c r="P584" s="248"/>
      <c r="Q584" s="248"/>
      <c r="R584" s="248"/>
      <c r="S584" s="248"/>
      <c r="T584" s="257"/>
      <c r="U584" s="168"/>
      <c r="V584" s="168"/>
      <c r="W584" s="168"/>
      <c r="X584" s="168"/>
      <c r="Y584" s="168"/>
      <c r="Z584" s="168"/>
      <c r="AA584" s="168"/>
      <c r="AB584" s="168"/>
      <c r="AC584" s="168"/>
      <c r="AD584" s="168"/>
      <c r="AE584" s="168"/>
      <c r="AT584" s="160" t="s">
        <v>146</v>
      </c>
      <c r="AU584" s="160" t="s">
        <v>80</v>
      </c>
    </row>
    <row r="585" spans="1:65" s="258" customFormat="1">
      <c r="B585" s="259"/>
      <c r="D585" s="253" t="s">
        <v>148</v>
      </c>
      <c r="E585" s="260" t="s">
        <v>3</v>
      </c>
      <c r="F585" s="261" t="s">
        <v>674</v>
      </c>
      <c r="H585" s="262">
        <v>3.96</v>
      </c>
      <c r="L585" s="259"/>
      <c r="M585" s="263"/>
      <c r="N585" s="264"/>
      <c r="O585" s="264"/>
      <c r="P585" s="264"/>
      <c r="Q585" s="264"/>
      <c r="R585" s="264"/>
      <c r="S585" s="264"/>
      <c r="T585" s="265"/>
      <c r="AT585" s="260" t="s">
        <v>148</v>
      </c>
      <c r="AU585" s="260" t="s">
        <v>80</v>
      </c>
      <c r="AV585" s="258" t="s">
        <v>80</v>
      </c>
      <c r="AW585" s="258" t="s">
        <v>32</v>
      </c>
      <c r="AX585" s="258" t="s">
        <v>70</v>
      </c>
      <c r="AY585" s="260" t="s">
        <v>137</v>
      </c>
    </row>
    <row r="586" spans="1:65" s="258" customFormat="1">
      <c r="B586" s="259"/>
      <c r="D586" s="253" t="s">
        <v>148</v>
      </c>
      <c r="E586" s="260" t="s">
        <v>3</v>
      </c>
      <c r="F586" s="261" t="s">
        <v>675</v>
      </c>
      <c r="H586" s="262">
        <v>1.296</v>
      </c>
      <c r="L586" s="259"/>
      <c r="M586" s="263"/>
      <c r="N586" s="264"/>
      <c r="O586" s="264"/>
      <c r="P586" s="264"/>
      <c r="Q586" s="264"/>
      <c r="R586" s="264"/>
      <c r="S586" s="264"/>
      <c r="T586" s="265"/>
      <c r="AT586" s="260" t="s">
        <v>148</v>
      </c>
      <c r="AU586" s="260" t="s">
        <v>80</v>
      </c>
      <c r="AV586" s="258" t="s">
        <v>80</v>
      </c>
      <c r="AW586" s="258" t="s">
        <v>32</v>
      </c>
      <c r="AX586" s="258" t="s">
        <v>70</v>
      </c>
      <c r="AY586" s="260" t="s">
        <v>137</v>
      </c>
    </row>
    <row r="587" spans="1:65" s="258" customFormat="1">
      <c r="B587" s="259"/>
      <c r="D587" s="253" t="s">
        <v>148</v>
      </c>
      <c r="E587" s="260" t="s">
        <v>3</v>
      </c>
      <c r="F587" s="261" t="s">
        <v>676</v>
      </c>
      <c r="H587" s="262">
        <v>1.3819999999999999</v>
      </c>
      <c r="L587" s="259"/>
      <c r="M587" s="263"/>
      <c r="N587" s="264"/>
      <c r="O587" s="264"/>
      <c r="P587" s="264"/>
      <c r="Q587" s="264"/>
      <c r="R587" s="264"/>
      <c r="S587" s="264"/>
      <c r="T587" s="265"/>
      <c r="AT587" s="260" t="s">
        <v>148</v>
      </c>
      <c r="AU587" s="260" t="s">
        <v>80</v>
      </c>
      <c r="AV587" s="258" t="s">
        <v>80</v>
      </c>
      <c r="AW587" s="258" t="s">
        <v>32</v>
      </c>
      <c r="AX587" s="258" t="s">
        <v>70</v>
      </c>
      <c r="AY587" s="260" t="s">
        <v>137</v>
      </c>
    </row>
    <row r="588" spans="1:65" s="258" customFormat="1">
      <c r="B588" s="259"/>
      <c r="D588" s="253" t="s">
        <v>148</v>
      </c>
      <c r="E588" s="260" t="s">
        <v>3</v>
      </c>
      <c r="F588" s="261" t="s">
        <v>677</v>
      </c>
      <c r="H588" s="262">
        <v>3.5960000000000001</v>
      </c>
      <c r="L588" s="259"/>
      <c r="M588" s="263"/>
      <c r="N588" s="264"/>
      <c r="O588" s="264"/>
      <c r="P588" s="264"/>
      <c r="Q588" s="264"/>
      <c r="R588" s="264"/>
      <c r="S588" s="264"/>
      <c r="T588" s="265"/>
      <c r="AT588" s="260" t="s">
        <v>148</v>
      </c>
      <c r="AU588" s="260" t="s">
        <v>80</v>
      </c>
      <c r="AV588" s="258" t="s">
        <v>80</v>
      </c>
      <c r="AW588" s="258" t="s">
        <v>32</v>
      </c>
      <c r="AX588" s="258" t="s">
        <v>70</v>
      </c>
      <c r="AY588" s="260" t="s">
        <v>137</v>
      </c>
    </row>
    <row r="589" spans="1:65" s="258" customFormat="1">
      <c r="B589" s="259"/>
      <c r="D589" s="253" t="s">
        <v>148</v>
      </c>
      <c r="E589" s="260" t="s">
        <v>3</v>
      </c>
      <c r="F589" s="261" t="s">
        <v>678</v>
      </c>
      <c r="H589" s="262">
        <v>2.91</v>
      </c>
      <c r="L589" s="259"/>
      <c r="M589" s="263"/>
      <c r="N589" s="264"/>
      <c r="O589" s="264"/>
      <c r="P589" s="264"/>
      <c r="Q589" s="264"/>
      <c r="R589" s="264"/>
      <c r="S589" s="264"/>
      <c r="T589" s="265"/>
      <c r="AT589" s="260" t="s">
        <v>148</v>
      </c>
      <c r="AU589" s="260" t="s">
        <v>80</v>
      </c>
      <c r="AV589" s="258" t="s">
        <v>80</v>
      </c>
      <c r="AW589" s="258" t="s">
        <v>32</v>
      </c>
      <c r="AX589" s="258" t="s">
        <v>70</v>
      </c>
      <c r="AY589" s="260" t="s">
        <v>137</v>
      </c>
    </row>
    <row r="590" spans="1:65" s="258" customFormat="1">
      <c r="B590" s="259"/>
      <c r="D590" s="253" t="s">
        <v>148</v>
      </c>
      <c r="E590" s="260" t="s">
        <v>3</v>
      </c>
      <c r="F590" s="261" t="s">
        <v>679</v>
      </c>
      <c r="H590" s="262">
        <v>11.475</v>
      </c>
      <c r="L590" s="259"/>
      <c r="M590" s="263"/>
      <c r="N590" s="264"/>
      <c r="O590" s="264"/>
      <c r="P590" s="264"/>
      <c r="Q590" s="264"/>
      <c r="R590" s="264"/>
      <c r="S590" s="264"/>
      <c r="T590" s="265"/>
      <c r="AT590" s="260" t="s">
        <v>148</v>
      </c>
      <c r="AU590" s="260" t="s">
        <v>80</v>
      </c>
      <c r="AV590" s="258" t="s">
        <v>80</v>
      </c>
      <c r="AW590" s="258" t="s">
        <v>32</v>
      </c>
      <c r="AX590" s="258" t="s">
        <v>70</v>
      </c>
      <c r="AY590" s="260" t="s">
        <v>137</v>
      </c>
    </row>
    <row r="591" spans="1:65" s="258" customFormat="1">
      <c r="B591" s="259"/>
      <c r="D591" s="253" t="s">
        <v>148</v>
      </c>
      <c r="E591" s="260" t="s">
        <v>3</v>
      </c>
      <c r="F591" s="261" t="s">
        <v>680</v>
      </c>
      <c r="H591" s="262">
        <v>3.0659999999999998</v>
      </c>
      <c r="L591" s="259"/>
      <c r="M591" s="263"/>
      <c r="N591" s="264"/>
      <c r="O591" s="264"/>
      <c r="P591" s="264"/>
      <c r="Q591" s="264"/>
      <c r="R591" s="264"/>
      <c r="S591" s="264"/>
      <c r="T591" s="265"/>
      <c r="AT591" s="260" t="s">
        <v>148</v>
      </c>
      <c r="AU591" s="260" t="s">
        <v>80</v>
      </c>
      <c r="AV591" s="258" t="s">
        <v>80</v>
      </c>
      <c r="AW591" s="258" t="s">
        <v>32</v>
      </c>
      <c r="AX591" s="258" t="s">
        <v>70</v>
      </c>
      <c r="AY591" s="260" t="s">
        <v>137</v>
      </c>
    </row>
    <row r="592" spans="1:65" s="258" customFormat="1">
      <c r="B592" s="259"/>
      <c r="D592" s="253" t="s">
        <v>148</v>
      </c>
      <c r="E592" s="260" t="s">
        <v>3</v>
      </c>
      <c r="F592" s="261" t="s">
        <v>681</v>
      </c>
      <c r="H592" s="262">
        <v>7.2</v>
      </c>
      <c r="L592" s="259"/>
      <c r="M592" s="263"/>
      <c r="N592" s="264"/>
      <c r="O592" s="264"/>
      <c r="P592" s="264"/>
      <c r="Q592" s="264"/>
      <c r="R592" s="264"/>
      <c r="S592" s="264"/>
      <c r="T592" s="265"/>
      <c r="AT592" s="260" t="s">
        <v>148</v>
      </c>
      <c r="AU592" s="260" t="s">
        <v>80</v>
      </c>
      <c r="AV592" s="258" t="s">
        <v>80</v>
      </c>
      <c r="AW592" s="258" t="s">
        <v>32</v>
      </c>
      <c r="AX592" s="258" t="s">
        <v>70</v>
      </c>
      <c r="AY592" s="260" t="s">
        <v>137</v>
      </c>
    </row>
    <row r="593" spans="1:65" s="258" customFormat="1">
      <c r="B593" s="259"/>
      <c r="D593" s="253" t="s">
        <v>148</v>
      </c>
      <c r="E593" s="260" t="s">
        <v>3</v>
      </c>
      <c r="F593" s="261" t="s">
        <v>682</v>
      </c>
      <c r="H593" s="262">
        <v>1.3</v>
      </c>
      <c r="L593" s="259"/>
      <c r="M593" s="263"/>
      <c r="N593" s="264"/>
      <c r="O593" s="264"/>
      <c r="P593" s="264"/>
      <c r="Q593" s="264"/>
      <c r="R593" s="264"/>
      <c r="S593" s="264"/>
      <c r="T593" s="265"/>
      <c r="AT593" s="260" t="s">
        <v>148</v>
      </c>
      <c r="AU593" s="260" t="s">
        <v>80</v>
      </c>
      <c r="AV593" s="258" t="s">
        <v>80</v>
      </c>
      <c r="AW593" s="258" t="s">
        <v>32</v>
      </c>
      <c r="AX593" s="258" t="s">
        <v>70</v>
      </c>
      <c r="AY593" s="260" t="s">
        <v>137</v>
      </c>
    </row>
    <row r="594" spans="1:65" s="258" customFormat="1">
      <c r="B594" s="259"/>
      <c r="D594" s="253" t="s">
        <v>148</v>
      </c>
      <c r="E594" s="260" t="s">
        <v>3</v>
      </c>
      <c r="F594" s="261" t="s">
        <v>683</v>
      </c>
      <c r="H594" s="262">
        <v>2.52</v>
      </c>
      <c r="L594" s="259"/>
      <c r="M594" s="263"/>
      <c r="N594" s="264"/>
      <c r="O594" s="264"/>
      <c r="P594" s="264"/>
      <c r="Q594" s="264"/>
      <c r="R594" s="264"/>
      <c r="S594" s="264"/>
      <c r="T594" s="265"/>
      <c r="AT594" s="260" t="s">
        <v>148</v>
      </c>
      <c r="AU594" s="260" t="s">
        <v>80</v>
      </c>
      <c r="AV594" s="258" t="s">
        <v>80</v>
      </c>
      <c r="AW594" s="258" t="s">
        <v>32</v>
      </c>
      <c r="AX594" s="258" t="s">
        <v>70</v>
      </c>
      <c r="AY594" s="260" t="s">
        <v>137</v>
      </c>
    </row>
    <row r="595" spans="1:65" s="258" customFormat="1">
      <c r="B595" s="259"/>
      <c r="D595" s="253" t="s">
        <v>148</v>
      </c>
      <c r="E595" s="260" t="s">
        <v>3</v>
      </c>
      <c r="F595" s="261" t="s">
        <v>684</v>
      </c>
      <c r="H595" s="262">
        <v>2.76</v>
      </c>
      <c r="L595" s="259"/>
      <c r="M595" s="263"/>
      <c r="N595" s="264"/>
      <c r="O595" s="264"/>
      <c r="P595" s="264"/>
      <c r="Q595" s="264"/>
      <c r="R595" s="264"/>
      <c r="S595" s="264"/>
      <c r="T595" s="265"/>
      <c r="AT595" s="260" t="s">
        <v>148</v>
      </c>
      <c r="AU595" s="260" t="s">
        <v>80</v>
      </c>
      <c r="AV595" s="258" t="s">
        <v>80</v>
      </c>
      <c r="AW595" s="258" t="s">
        <v>32</v>
      </c>
      <c r="AX595" s="258" t="s">
        <v>70</v>
      </c>
      <c r="AY595" s="260" t="s">
        <v>137</v>
      </c>
    </row>
    <row r="596" spans="1:65" s="258" customFormat="1">
      <c r="B596" s="259"/>
      <c r="D596" s="253" t="s">
        <v>148</v>
      </c>
      <c r="E596" s="260" t="s">
        <v>3</v>
      </c>
      <c r="F596" s="261" t="s">
        <v>685</v>
      </c>
      <c r="H596" s="262">
        <v>9.7200000000000006</v>
      </c>
      <c r="L596" s="259"/>
      <c r="M596" s="263"/>
      <c r="N596" s="264"/>
      <c r="O596" s="264"/>
      <c r="P596" s="264"/>
      <c r="Q596" s="264"/>
      <c r="R596" s="264"/>
      <c r="S596" s="264"/>
      <c r="T596" s="265"/>
      <c r="AT596" s="260" t="s">
        <v>148</v>
      </c>
      <c r="AU596" s="260" t="s">
        <v>80</v>
      </c>
      <c r="AV596" s="258" t="s">
        <v>80</v>
      </c>
      <c r="AW596" s="258" t="s">
        <v>32</v>
      </c>
      <c r="AX596" s="258" t="s">
        <v>70</v>
      </c>
      <c r="AY596" s="260" t="s">
        <v>137</v>
      </c>
    </row>
    <row r="597" spans="1:65" s="273" customFormat="1">
      <c r="B597" s="274"/>
      <c r="D597" s="253" t="s">
        <v>148</v>
      </c>
      <c r="E597" s="275" t="s">
        <v>3</v>
      </c>
      <c r="F597" s="276" t="s">
        <v>184</v>
      </c>
      <c r="H597" s="277">
        <v>51.185000000000002</v>
      </c>
      <c r="L597" s="274"/>
      <c r="M597" s="278"/>
      <c r="N597" s="279"/>
      <c r="O597" s="279"/>
      <c r="P597" s="279"/>
      <c r="Q597" s="279"/>
      <c r="R597" s="279"/>
      <c r="S597" s="279"/>
      <c r="T597" s="280"/>
      <c r="AT597" s="275" t="s">
        <v>148</v>
      </c>
      <c r="AU597" s="275" t="s">
        <v>80</v>
      </c>
      <c r="AV597" s="273" t="s">
        <v>144</v>
      </c>
      <c r="AW597" s="273" t="s">
        <v>32</v>
      </c>
      <c r="AX597" s="273" t="s">
        <v>78</v>
      </c>
      <c r="AY597" s="275" t="s">
        <v>137</v>
      </c>
    </row>
    <row r="598" spans="1:65" s="171" customFormat="1" ht="24" customHeight="1">
      <c r="A598" s="168"/>
      <c r="B598" s="169"/>
      <c r="C598" s="240" t="s">
        <v>686</v>
      </c>
      <c r="D598" s="240" t="s">
        <v>139</v>
      </c>
      <c r="E598" s="241" t="s">
        <v>687</v>
      </c>
      <c r="F598" s="242" t="s">
        <v>688</v>
      </c>
      <c r="G598" s="243" t="s">
        <v>142</v>
      </c>
      <c r="H598" s="244">
        <v>91.927999999999997</v>
      </c>
      <c r="I598" s="77"/>
      <c r="J598" s="245">
        <f>ROUND(I598*H598,2)</f>
        <v>0</v>
      </c>
      <c r="K598" s="242" t="s">
        <v>143</v>
      </c>
      <c r="L598" s="169"/>
      <c r="M598" s="246" t="s">
        <v>3</v>
      </c>
      <c r="N598" s="247" t="s">
        <v>41</v>
      </c>
      <c r="O598" s="248"/>
      <c r="P598" s="249">
        <f>O598*H598</f>
        <v>0</v>
      </c>
      <c r="Q598" s="249">
        <v>0</v>
      </c>
      <c r="R598" s="249">
        <f>Q598*H598</f>
        <v>0</v>
      </c>
      <c r="S598" s="249">
        <v>3.4000000000000002E-2</v>
      </c>
      <c r="T598" s="250">
        <f>S598*H598</f>
        <v>3.1255520000000003</v>
      </c>
      <c r="U598" s="168"/>
      <c r="V598" s="168"/>
      <c r="W598" s="168"/>
      <c r="X598" s="168"/>
      <c r="Y598" s="168"/>
      <c r="Z598" s="168"/>
      <c r="AA598" s="168"/>
      <c r="AB598" s="168"/>
      <c r="AC598" s="168"/>
      <c r="AD598" s="168"/>
      <c r="AE598" s="168"/>
      <c r="AR598" s="251" t="s">
        <v>144</v>
      </c>
      <c r="AT598" s="251" t="s">
        <v>139</v>
      </c>
      <c r="AU598" s="251" t="s">
        <v>80</v>
      </c>
      <c r="AY598" s="160" t="s">
        <v>137</v>
      </c>
      <c r="BE598" s="252">
        <f>IF(N598="základní",J598,0)</f>
        <v>0</v>
      </c>
      <c r="BF598" s="252">
        <f>IF(N598="snížená",J598,0)</f>
        <v>0</v>
      </c>
      <c r="BG598" s="252">
        <f>IF(N598="zákl. přenesená",J598,0)</f>
        <v>0</v>
      </c>
      <c r="BH598" s="252">
        <f>IF(N598="sníž. přenesená",J598,0)</f>
        <v>0</v>
      </c>
      <c r="BI598" s="252">
        <f>IF(N598="nulová",J598,0)</f>
        <v>0</v>
      </c>
      <c r="BJ598" s="160" t="s">
        <v>78</v>
      </c>
      <c r="BK598" s="252">
        <f>ROUND(I598*H598,2)</f>
        <v>0</v>
      </c>
      <c r="BL598" s="160" t="s">
        <v>144</v>
      </c>
      <c r="BM598" s="251" t="s">
        <v>689</v>
      </c>
    </row>
    <row r="599" spans="1:65" s="171" customFormat="1" ht="28.8">
      <c r="A599" s="168"/>
      <c r="B599" s="169"/>
      <c r="C599" s="168"/>
      <c r="D599" s="253" t="s">
        <v>146</v>
      </c>
      <c r="E599" s="168"/>
      <c r="F599" s="254" t="s">
        <v>661</v>
      </c>
      <c r="G599" s="168"/>
      <c r="H599" s="168"/>
      <c r="I599" s="168"/>
      <c r="J599" s="168"/>
      <c r="K599" s="168"/>
      <c r="L599" s="169"/>
      <c r="M599" s="255"/>
      <c r="N599" s="256"/>
      <c r="O599" s="248"/>
      <c r="P599" s="248"/>
      <c r="Q599" s="248"/>
      <c r="R599" s="248"/>
      <c r="S599" s="248"/>
      <c r="T599" s="257"/>
      <c r="U599" s="168"/>
      <c r="V599" s="168"/>
      <c r="W599" s="168"/>
      <c r="X599" s="168"/>
      <c r="Y599" s="168"/>
      <c r="Z599" s="168"/>
      <c r="AA599" s="168"/>
      <c r="AB599" s="168"/>
      <c r="AC599" s="168"/>
      <c r="AD599" s="168"/>
      <c r="AE599" s="168"/>
      <c r="AT599" s="160" t="s">
        <v>146</v>
      </c>
      <c r="AU599" s="160" t="s">
        <v>80</v>
      </c>
    </row>
    <row r="600" spans="1:65" s="258" customFormat="1">
      <c r="B600" s="259"/>
      <c r="D600" s="253" t="s">
        <v>148</v>
      </c>
      <c r="E600" s="260" t="s">
        <v>3</v>
      </c>
      <c r="F600" s="261" t="s">
        <v>690</v>
      </c>
      <c r="H600" s="262">
        <v>3.423</v>
      </c>
      <c r="L600" s="259"/>
      <c r="M600" s="263"/>
      <c r="N600" s="264"/>
      <c r="O600" s="264"/>
      <c r="P600" s="264"/>
      <c r="Q600" s="264"/>
      <c r="R600" s="264"/>
      <c r="S600" s="264"/>
      <c r="T600" s="265"/>
      <c r="AT600" s="260" t="s">
        <v>148</v>
      </c>
      <c r="AU600" s="260" t="s">
        <v>80</v>
      </c>
      <c r="AV600" s="258" t="s">
        <v>80</v>
      </c>
      <c r="AW600" s="258" t="s">
        <v>32</v>
      </c>
      <c r="AX600" s="258" t="s">
        <v>70</v>
      </c>
      <c r="AY600" s="260" t="s">
        <v>137</v>
      </c>
    </row>
    <row r="601" spans="1:65" s="258" customFormat="1">
      <c r="B601" s="259"/>
      <c r="D601" s="253" t="s">
        <v>148</v>
      </c>
      <c r="E601" s="260" t="s">
        <v>3</v>
      </c>
      <c r="F601" s="261" t="s">
        <v>691</v>
      </c>
      <c r="H601" s="262">
        <v>7.2539999999999996</v>
      </c>
      <c r="L601" s="259"/>
      <c r="M601" s="263"/>
      <c r="N601" s="264"/>
      <c r="O601" s="264"/>
      <c r="P601" s="264"/>
      <c r="Q601" s="264"/>
      <c r="R601" s="264"/>
      <c r="S601" s="264"/>
      <c r="T601" s="265"/>
      <c r="AT601" s="260" t="s">
        <v>148</v>
      </c>
      <c r="AU601" s="260" t="s">
        <v>80</v>
      </c>
      <c r="AV601" s="258" t="s">
        <v>80</v>
      </c>
      <c r="AW601" s="258" t="s">
        <v>32</v>
      </c>
      <c r="AX601" s="258" t="s">
        <v>70</v>
      </c>
      <c r="AY601" s="260" t="s">
        <v>137</v>
      </c>
    </row>
    <row r="602" spans="1:65" s="258" customFormat="1">
      <c r="B602" s="259"/>
      <c r="D602" s="253" t="s">
        <v>148</v>
      </c>
      <c r="E602" s="260" t="s">
        <v>3</v>
      </c>
      <c r="F602" s="261" t="s">
        <v>692</v>
      </c>
      <c r="H602" s="262">
        <v>2.573</v>
      </c>
      <c r="L602" s="259"/>
      <c r="M602" s="263"/>
      <c r="N602" s="264"/>
      <c r="O602" s="264"/>
      <c r="P602" s="264"/>
      <c r="Q602" s="264"/>
      <c r="R602" s="264"/>
      <c r="S602" s="264"/>
      <c r="T602" s="265"/>
      <c r="AT602" s="260" t="s">
        <v>148</v>
      </c>
      <c r="AU602" s="260" t="s">
        <v>80</v>
      </c>
      <c r="AV602" s="258" t="s">
        <v>80</v>
      </c>
      <c r="AW602" s="258" t="s">
        <v>32</v>
      </c>
      <c r="AX602" s="258" t="s">
        <v>70</v>
      </c>
      <c r="AY602" s="260" t="s">
        <v>137</v>
      </c>
    </row>
    <row r="603" spans="1:65" s="258" customFormat="1">
      <c r="B603" s="259"/>
      <c r="D603" s="253" t="s">
        <v>148</v>
      </c>
      <c r="E603" s="260" t="s">
        <v>3</v>
      </c>
      <c r="F603" s="261" t="s">
        <v>693</v>
      </c>
      <c r="H603" s="262">
        <v>17.940000000000001</v>
      </c>
      <c r="L603" s="259"/>
      <c r="M603" s="263"/>
      <c r="N603" s="264"/>
      <c r="O603" s="264"/>
      <c r="P603" s="264"/>
      <c r="Q603" s="264"/>
      <c r="R603" s="264"/>
      <c r="S603" s="264"/>
      <c r="T603" s="265"/>
      <c r="AT603" s="260" t="s">
        <v>148</v>
      </c>
      <c r="AU603" s="260" t="s">
        <v>80</v>
      </c>
      <c r="AV603" s="258" t="s">
        <v>80</v>
      </c>
      <c r="AW603" s="258" t="s">
        <v>32</v>
      </c>
      <c r="AX603" s="258" t="s">
        <v>70</v>
      </c>
      <c r="AY603" s="260" t="s">
        <v>137</v>
      </c>
    </row>
    <row r="604" spans="1:65" s="258" customFormat="1">
      <c r="B604" s="259"/>
      <c r="D604" s="253" t="s">
        <v>148</v>
      </c>
      <c r="E604" s="260" t="s">
        <v>3</v>
      </c>
      <c r="F604" s="261" t="s">
        <v>694</v>
      </c>
      <c r="H604" s="262">
        <v>8.2799999999999994</v>
      </c>
      <c r="L604" s="259"/>
      <c r="M604" s="263"/>
      <c r="N604" s="264"/>
      <c r="O604" s="264"/>
      <c r="P604" s="264"/>
      <c r="Q604" s="264"/>
      <c r="R604" s="264"/>
      <c r="S604" s="264"/>
      <c r="T604" s="265"/>
      <c r="AT604" s="260" t="s">
        <v>148</v>
      </c>
      <c r="AU604" s="260" t="s">
        <v>80</v>
      </c>
      <c r="AV604" s="258" t="s">
        <v>80</v>
      </c>
      <c r="AW604" s="258" t="s">
        <v>32</v>
      </c>
      <c r="AX604" s="258" t="s">
        <v>70</v>
      </c>
      <c r="AY604" s="260" t="s">
        <v>137</v>
      </c>
    </row>
    <row r="605" spans="1:65" s="258" customFormat="1">
      <c r="B605" s="259"/>
      <c r="D605" s="253" t="s">
        <v>148</v>
      </c>
      <c r="E605" s="260" t="s">
        <v>3</v>
      </c>
      <c r="F605" s="261" t="s">
        <v>695</v>
      </c>
      <c r="H605" s="262">
        <v>7.36</v>
      </c>
      <c r="L605" s="259"/>
      <c r="M605" s="263"/>
      <c r="N605" s="264"/>
      <c r="O605" s="264"/>
      <c r="P605" s="264"/>
      <c r="Q605" s="264"/>
      <c r="R605" s="264"/>
      <c r="S605" s="264"/>
      <c r="T605" s="265"/>
      <c r="AT605" s="260" t="s">
        <v>148</v>
      </c>
      <c r="AU605" s="260" t="s">
        <v>80</v>
      </c>
      <c r="AV605" s="258" t="s">
        <v>80</v>
      </c>
      <c r="AW605" s="258" t="s">
        <v>32</v>
      </c>
      <c r="AX605" s="258" t="s">
        <v>70</v>
      </c>
      <c r="AY605" s="260" t="s">
        <v>137</v>
      </c>
    </row>
    <row r="606" spans="1:65" s="258" customFormat="1">
      <c r="B606" s="259"/>
      <c r="D606" s="253" t="s">
        <v>148</v>
      </c>
      <c r="E606" s="260" t="s">
        <v>3</v>
      </c>
      <c r="F606" s="261" t="s">
        <v>696</v>
      </c>
      <c r="H606" s="262">
        <v>25.018000000000001</v>
      </c>
      <c r="L606" s="259"/>
      <c r="M606" s="263"/>
      <c r="N606" s="264"/>
      <c r="O606" s="264"/>
      <c r="P606" s="264"/>
      <c r="Q606" s="264"/>
      <c r="R606" s="264"/>
      <c r="S606" s="264"/>
      <c r="T606" s="265"/>
      <c r="AT606" s="260" t="s">
        <v>148</v>
      </c>
      <c r="AU606" s="260" t="s">
        <v>80</v>
      </c>
      <c r="AV606" s="258" t="s">
        <v>80</v>
      </c>
      <c r="AW606" s="258" t="s">
        <v>32</v>
      </c>
      <c r="AX606" s="258" t="s">
        <v>70</v>
      </c>
      <c r="AY606" s="260" t="s">
        <v>137</v>
      </c>
    </row>
    <row r="607" spans="1:65" s="258" customFormat="1">
      <c r="B607" s="259"/>
      <c r="D607" s="253" t="s">
        <v>148</v>
      </c>
      <c r="E607" s="260" t="s">
        <v>3</v>
      </c>
      <c r="F607" s="261" t="s">
        <v>697</v>
      </c>
      <c r="H607" s="262">
        <v>2.6</v>
      </c>
      <c r="L607" s="259"/>
      <c r="M607" s="263"/>
      <c r="N607" s="264"/>
      <c r="O607" s="264"/>
      <c r="P607" s="264"/>
      <c r="Q607" s="264"/>
      <c r="R607" s="264"/>
      <c r="S607" s="264"/>
      <c r="T607" s="265"/>
      <c r="AT607" s="260" t="s">
        <v>148</v>
      </c>
      <c r="AU607" s="260" t="s">
        <v>80</v>
      </c>
      <c r="AV607" s="258" t="s">
        <v>80</v>
      </c>
      <c r="AW607" s="258" t="s">
        <v>32</v>
      </c>
      <c r="AX607" s="258" t="s">
        <v>70</v>
      </c>
      <c r="AY607" s="260" t="s">
        <v>137</v>
      </c>
    </row>
    <row r="608" spans="1:65" s="258" customFormat="1">
      <c r="B608" s="259"/>
      <c r="D608" s="253" t="s">
        <v>148</v>
      </c>
      <c r="E608" s="260" t="s">
        <v>3</v>
      </c>
      <c r="F608" s="261" t="s">
        <v>698</v>
      </c>
      <c r="H608" s="262">
        <v>6.9</v>
      </c>
      <c r="L608" s="259"/>
      <c r="M608" s="263"/>
      <c r="N608" s="264"/>
      <c r="O608" s="264"/>
      <c r="P608" s="264"/>
      <c r="Q608" s="264"/>
      <c r="R608" s="264"/>
      <c r="S608" s="264"/>
      <c r="T608" s="265"/>
      <c r="AT608" s="260" t="s">
        <v>148</v>
      </c>
      <c r="AU608" s="260" t="s">
        <v>80</v>
      </c>
      <c r="AV608" s="258" t="s">
        <v>80</v>
      </c>
      <c r="AW608" s="258" t="s">
        <v>32</v>
      </c>
      <c r="AX608" s="258" t="s">
        <v>70</v>
      </c>
      <c r="AY608" s="260" t="s">
        <v>137</v>
      </c>
    </row>
    <row r="609" spans="1:65" s="258" customFormat="1">
      <c r="B609" s="259"/>
      <c r="D609" s="253" t="s">
        <v>148</v>
      </c>
      <c r="E609" s="260" t="s">
        <v>3</v>
      </c>
      <c r="F609" s="261" t="s">
        <v>699</v>
      </c>
      <c r="H609" s="262">
        <v>5.0599999999999996</v>
      </c>
      <c r="L609" s="259"/>
      <c r="M609" s="263"/>
      <c r="N609" s="264"/>
      <c r="O609" s="264"/>
      <c r="P609" s="264"/>
      <c r="Q609" s="264"/>
      <c r="R609" s="264"/>
      <c r="S609" s="264"/>
      <c r="T609" s="265"/>
      <c r="AT609" s="260" t="s">
        <v>148</v>
      </c>
      <c r="AU609" s="260" t="s">
        <v>80</v>
      </c>
      <c r="AV609" s="258" t="s">
        <v>80</v>
      </c>
      <c r="AW609" s="258" t="s">
        <v>32</v>
      </c>
      <c r="AX609" s="258" t="s">
        <v>70</v>
      </c>
      <c r="AY609" s="260" t="s">
        <v>137</v>
      </c>
    </row>
    <row r="610" spans="1:65" s="258" customFormat="1">
      <c r="B610" s="259"/>
      <c r="D610" s="253" t="s">
        <v>148</v>
      </c>
      <c r="E610" s="260" t="s">
        <v>3</v>
      </c>
      <c r="F610" s="261" t="s">
        <v>700</v>
      </c>
      <c r="H610" s="262">
        <v>5.52</v>
      </c>
      <c r="L610" s="259"/>
      <c r="M610" s="263"/>
      <c r="N610" s="264"/>
      <c r="O610" s="264"/>
      <c r="P610" s="264"/>
      <c r="Q610" s="264"/>
      <c r="R610" s="264"/>
      <c r="S610" s="264"/>
      <c r="T610" s="265"/>
      <c r="AT610" s="260" t="s">
        <v>148</v>
      </c>
      <c r="AU610" s="260" t="s">
        <v>80</v>
      </c>
      <c r="AV610" s="258" t="s">
        <v>80</v>
      </c>
      <c r="AW610" s="258" t="s">
        <v>32</v>
      </c>
      <c r="AX610" s="258" t="s">
        <v>70</v>
      </c>
      <c r="AY610" s="260" t="s">
        <v>137</v>
      </c>
    </row>
    <row r="611" spans="1:65" s="273" customFormat="1">
      <c r="B611" s="274"/>
      <c r="D611" s="253" t="s">
        <v>148</v>
      </c>
      <c r="E611" s="275" t="s">
        <v>3</v>
      </c>
      <c r="F611" s="276" t="s">
        <v>184</v>
      </c>
      <c r="H611" s="277">
        <v>91.927999999999997</v>
      </c>
      <c r="L611" s="274"/>
      <c r="M611" s="278"/>
      <c r="N611" s="279"/>
      <c r="O611" s="279"/>
      <c r="P611" s="279"/>
      <c r="Q611" s="279"/>
      <c r="R611" s="279"/>
      <c r="S611" s="279"/>
      <c r="T611" s="280"/>
      <c r="AT611" s="275" t="s">
        <v>148</v>
      </c>
      <c r="AU611" s="275" t="s">
        <v>80</v>
      </c>
      <c r="AV611" s="273" t="s">
        <v>144</v>
      </c>
      <c r="AW611" s="273" t="s">
        <v>32</v>
      </c>
      <c r="AX611" s="273" t="s">
        <v>78</v>
      </c>
      <c r="AY611" s="275" t="s">
        <v>137</v>
      </c>
    </row>
    <row r="612" spans="1:65" s="171" customFormat="1" ht="24" customHeight="1">
      <c r="A612" s="168"/>
      <c r="B612" s="169"/>
      <c r="C612" s="240" t="s">
        <v>701</v>
      </c>
      <c r="D612" s="240" t="s">
        <v>139</v>
      </c>
      <c r="E612" s="241" t="s">
        <v>702</v>
      </c>
      <c r="F612" s="242" t="s">
        <v>703</v>
      </c>
      <c r="G612" s="243" t="s">
        <v>142</v>
      </c>
      <c r="H612" s="244">
        <v>4.2549999999999999</v>
      </c>
      <c r="I612" s="77"/>
      <c r="J612" s="245">
        <f>ROUND(I612*H612,2)</f>
        <v>0</v>
      </c>
      <c r="K612" s="242" t="s">
        <v>143</v>
      </c>
      <c r="L612" s="169"/>
      <c r="M612" s="246" t="s">
        <v>3</v>
      </c>
      <c r="N612" s="247" t="s">
        <v>41</v>
      </c>
      <c r="O612" s="248"/>
      <c r="P612" s="249">
        <f>O612*H612</f>
        <v>0</v>
      </c>
      <c r="Q612" s="249">
        <v>0</v>
      </c>
      <c r="R612" s="249">
        <f>Q612*H612</f>
        <v>0</v>
      </c>
      <c r="S612" s="249">
        <v>3.2000000000000001E-2</v>
      </c>
      <c r="T612" s="250">
        <f>S612*H612</f>
        <v>0.13616</v>
      </c>
      <c r="U612" s="168"/>
      <c r="V612" s="168"/>
      <c r="W612" s="168"/>
      <c r="X612" s="168"/>
      <c r="Y612" s="168"/>
      <c r="Z612" s="168"/>
      <c r="AA612" s="168"/>
      <c r="AB612" s="168"/>
      <c r="AC612" s="168"/>
      <c r="AD612" s="168"/>
      <c r="AE612" s="168"/>
      <c r="AR612" s="251" t="s">
        <v>144</v>
      </c>
      <c r="AT612" s="251" t="s">
        <v>139</v>
      </c>
      <c r="AU612" s="251" t="s">
        <v>80</v>
      </c>
      <c r="AY612" s="160" t="s">
        <v>137</v>
      </c>
      <c r="BE612" s="252">
        <f>IF(N612="základní",J612,0)</f>
        <v>0</v>
      </c>
      <c r="BF612" s="252">
        <f>IF(N612="snížená",J612,0)</f>
        <v>0</v>
      </c>
      <c r="BG612" s="252">
        <f>IF(N612="zákl. přenesená",J612,0)</f>
        <v>0</v>
      </c>
      <c r="BH612" s="252">
        <f>IF(N612="sníž. přenesená",J612,0)</f>
        <v>0</v>
      </c>
      <c r="BI612" s="252">
        <f>IF(N612="nulová",J612,0)</f>
        <v>0</v>
      </c>
      <c r="BJ612" s="160" t="s">
        <v>78</v>
      </c>
      <c r="BK612" s="252">
        <f>ROUND(I612*H612,2)</f>
        <v>0</v>
      </c>
      <c r="BL612" s="160" t="s">
        <v>144</v>
      </c>
      <c r="BM612" s="251" t="s">
        <v>704</v>
      </c>
    </row>
    <row r="613" spans="1:65" s="171" customFormat="1" ht="28.8">
      <c r="A613" s="168"/>
      <c r="B613" s="169"/>
      <c r="C613" s="168"/>
      <c r="D613" s="253" t="s">
        <v>146</v>
      </c>
      <c r="E613" s="168"/>
      <c r="F613" s="254" t="s">
        <v>661</v>
      </c>
      <c r="G613" s="168"/>
      <c r="H613" s="168"/>
      <c r="I613" s="168"/>
      <c r="J613" s="168"/>
      <c r="K613" s="168"/>
      <c r="L613" s="169"/>
      <c r="M613" s="255"/>
      <c r="N613" s="256"/>
      <c r="O613" s="248"/>
      <c r="P613" s="248"/>
      <c r="Q613" s="248"/>
      <c r="R613" s="248"/>
      <c r="S613" s="248"/>
      <c r="T613" s="257"/>
      <c r="U613" s="168"/>
      <c r="V613" s="168"/>
      <c r="W613" s="168"/>
      <c r="X613" s="168"/>
      <c r="Y613" s="168"/>
      <c r="Z613" s="168"/>
      <c r="AA613" s="168"/>
      <c r="AB613" s="168"/>
      <c r="AC613" s="168"/>
      <c r="AD613" s="168"/>
      <c r="AE613" s="168"/>
      <c r="AT613" s="160" t="s">
        <v>146</v>
      </c>
      <c r="AU613" s="160" t="s">
        <v>80</v>
      </c>
    </row>
    <row r="614" spans="1:65" s="258" customFormat="1">
      <c r="B614" s="259"/>
      <c r="D614" s="253" t="s">
        <v>148</v>
      </c>
      <c r="E614" s="260" t="s">
        <v>3</v>
      </c>
      <c r="F614" s="261" t="s">
        <v>705</v>
      </c>
      <c r="H614" s="262">
        <v>4.2549999999999999</v>
      </c>
      <c r="L614" s="259"/>
      <c r="M614" s="263"/>
      <c r="N614" s="264"/>
      <c r="O614" s="264"/>
      <c r="P614" s="264"/>
      <c r="Q614" s="264"/>
      <c r="R614" s="264"/>
      <c r="S614" s="264"/>
      <c r="T614" s="265"/>
      <c r="AT614" s="260" t="s">
        <v>148</v>
      </c>
      <c r="AU614" s="260" t="s">
        <v>80</v>
      </c>
      <c r="AV614" s="258" t="s">
        <v>80</v>
      </c>
      <c r="AW614" s="258" t="s">
        <v>32</v>
      </c>
      <c r="AX614" s="258" t="s">
        <v>78</v>
      </c>
      <c r="AY614" s="260" t="s">
        <v>137</v>
      </c>
    </row>
    <row r="615" spans="1:65" s="171" customFormat="1" ht="24" customHeight="1">
      <c r="A615" s="168"/>
      <c r="B615" s="169"/>
      <c r="C615" s="240" t="s">
        <v>706</v>
      </c>
      <c r="D615" s="240" t="s">
        <v>139</v>
      </c>
      <c r="E615" s="241" t="s">
        <v>707</v>
      </c>
      <c r="F615" s="242" t="s">
        <v>708</v>
      </c>
      <c r="G615" s="243" t="s">
        <v>142</v>
      </c>
      <c r="H615" s="244">
        <v>18.687000000000001</v>
      </c>
      <c r="I615" s="77"/>
      <c r="J615" s="245">
        <f>ROUND(I615*H615,2)</f>
        <v>0</v>
      </c>
      <c r="K615" s="242" t="s">
        <v>143</v>
      </c>
      <c r="L615" s="169"/>
      <c r="M615" s="246" t="s">
        <v>3</v>
      </c>
      <c r="N615" s="247" t="s">
        <v>41</v>
      </c>
      <c r="O615" s="248"/>
      <c r="P615" s="249">
        <f>O615*H615</f>
        <v>0</v>
      </c>
      <c r="Q615" s="249">
        <v>0</v>
      </c>
      <c r="R615" s="249">
        <f>Q615*H615</f>
        <v>0</v>
      </c>
      <c r="S615" s="249">
        <v>6.3E-2</v>
      </c>
      <c r="T615" s="250">
        <f>S615*H615</f>
        <v>1.177281</v>
      </c>
      <c r="U615" s="168"/>
      <c r="V615" s="168"/>
      <c r="W615" s="168"/>
      <c r="X615" s="168"/>
      <c r="Y615" s="168"/>
      <c r="Z615" s="168"/>
      <c r="AA615" s="168"/>
      <c r="AB615" s="168"/>
      <c r="AC615" s="168"/>
      <c r="AD615" s="168"/>
      <c r="AE615" s="168"/>
      <c r="AR615" s="251" t="s">
        <v>144</v>
      </c>
      <c r="AT615" s="251" t="s">
        <v>139</v>
      </c>
      <c r="AU615" s="251" t="s">
        <v>80</v>
      </c>
      <c r="AY615" s="160" t="s">
        <v>137</v>
      </c>
      <c r="BE615" s="252">
        <f>IF(N615="základní",J615,0)</f>
        <v>0</v>
      </c>
      <c r="BF615" s="252">
        <f>IF(N615="snížená",J615,0)</f>
        <v>0</v>
      </c>
      <c r="BG615" s="252">
        <f>IF(N615="zákl. přenesená",J615,0)</f>
        <v>0</v>
      </c>
      <c r="BH615" s="252">
        <f>IF(N615="sníž. přenesená",J615,0)</f>
        <v>0</v>
      </c>
      <c r="BI615" s="252">
        <f>IF(N615="nulová",J615,0)</f>
        <v>0</v>
      </c>
      <c r="BJ615" s="160" t="s">
        <v>78</v>
      </c>
      <c r="BK615" s="252">
        <f>ROUND(I615*H615,2)</f>
        <v>0</v>
      </c>
      <c r="BL615" s="160" t="s">
        <v>144</v>
      </c>
      <c r="BM615" s="251" t="s">
        <v>709</v>
      </c>
    </row>
    <row r="616" spans="1:65" s="171" customFormat="1" ht="38.4">
      <c r="A616" s="168"/>
      <c r="B616" s="169"/>
      <c r="C616" s="168"/>
      <c r="D616" s="253" t="s">
        <v>146</v>
      </c>
      <c r="E616" s="168"/>
      <c r="F616" s="254" t="s">
        <v>710</v>
      </c>
      <c r="G616" s="168"/>
      <c r="H616" s="168"/>
      <c r="I616" s="168"/>
      <c r="J616" s="168"/>
      <c r="K616" s="168"/>
      <c r="L616" s="169"/>
      <c r="M616" s="255"/>
      <c r="N616" s="256"/>
      <c r="O616" s="248"/>
      <c r="P616" s="248"/>
      <c r="Q616" s="248"/>
      <c r="R616" s="248"/>
      <c r="S616" s="248"/>
      <c r="T616" s="257"/>
      <c r="U616" s="168"/>
      <c r="V616" s="168"/>
      <c r="W616" s="168"/>
      <c r="X616" s="168"/>
      <c r="Y616" s="168"/>
      <c r="Z616" s="168"/>
      <c r="AA616" s="168"/>
      <c r="AB616" s="168"/>
      <c r="AC616" s="168"/>
      <c r="AD616" s="168"/>
      <c r="AE616" s="168"/>
      <c r="AT616" s="160" t="s">
        <v>146</v>
      </c>
      <c r="AU616" s="160" t="s">
        <v>80</v>
      </c>
    </row>
    <row r="617" spans="1:65" s="258" customFormat="1">
      <c r="B617" s="259"/>
      <c r="D617" s="253" t="s">
        <v>148</v>
      </c>
      <c r="E617" s="260" t="s">
        <v>3</v>
      </c>
      <c r="F617" s="261" t="s">
        <v>711</v>
      </c>
      <c r="H617" s="262">
        <v>2.6640000000000001</v>
      </c>
      <c r="L617" s="259"/>
      <c r="M617" s="263"/>
      <c r="N617" s="264"/>
      <c r="O617" s="264"/>
      <c r="P617" s="264"/>
      <c r="Q617" s="264"/>
      <c r="R617" s="264"/>
      <c r="S617" s="264"/>
      <c r="T617" s="265"/>
      <c r="AT617" s="260" t="s">
        <v>148</v>
      </c>
      <c r="AU617" s="260" t="s">
        <v>80</v>
      </c>
      <c r="AV617" s="258" t="s">
        <v>80</v>
      </c>
      <c r="AW617" s="258" t="s">
        <v>32</v>
      </c>
      <c r="AX617" s="258" t="s">
        <v>70</v>
      </c>
      <c r="AY617" s="260" t="s">
        <v>137</v>
      </c>
    </row>
    <row r="618" spans="1:65" s="258" customFormat="1">
      <c r="B618" s="259"/>
      <c r="D618" s="253" t="s">
        <v>148</v>
      </c>
      <c r="E618" s="260" t="s">
        <v>3</v>
      </c>
      <c r="F618" s="261" t="s">
        <v>712</v>
      </c>
      <c r="H618" s="262">
        <v>3.3</v>
      </c>
      <c r="L618" s="259"/>
      <c r="M618" s="263"/>
      <c r="N618" s="264"/>
      <c r="O618" s="264"/>
      <c r="P618" s="264"/>
      <c r="Q618" s="264"/>
      <c r="R618" s="264"/>
      <c r="S618" s="264"/>
      <c r="T618" s="265"/>
      <c r="AT618" s="260" t="s">
        <v>148</v>
      </c>
      <c r="AU618" s="260" t="s">
        <v>80</v>
      </c>
      <c r="AV618" s="258" t="s">
        <v>80</v>
      </c>
      <c r="AW618" s="258" t="s">
        <v>32</v>
      </c>
      <c r="AX618" s="258" t="s">
        <v>70</v>
      </c>
      <c r="AY618" s="260" t="s">
        <v>137</v>
      </c>
    </row>
    <row r="619" spans="1:65" s="258" customFormat="1">
      <c r="B619" s="259"/>
      <c r="D619" s="253" t="s">
        <v>148</v>
      </c>
      <c r="E619" s="260" t="s">
        <v>3</v>
      </c>
      <c r="F619" s="261" t="s">
        <v>713</v>
      </c>
      <c r="H619" s="262">
        <v>6.58</v>
      </c>
      <c r="L619" s="259"/>
      <c r="M619" s="263"/>
      <c r="N619" s="264"/>
      <c r="O619" s="264"/>
      <c r="P619" s="264"/>
      <c r="Q619" s="264"/>
      <c r="R619" s="264"/>
      <c r="S619" s="264"/>
      <c r="T619" s="265"/>
      <c r="AT619" s="260" t="s">
        <v>148</v>
      </c>
      <c r="AU619" s="260" t="s">
        <v>80</v>
      </c>
      <c r="AV619" s="258" t="s">
        <v>80</v>
      </c>
      <c r="AW619" s="258" t="s">
        <v>32</v>
      </c>
      <c r="AX619" s="258" t="s">
        <v>70</v>
      </c>
      <c r="AY619" s="260" t="s">
        <v>137</v>
      </c>
    </row>
    <row r="620" spans="1:65" s="258" customFormat="1">
      <c r="B620" s="259"/>
      <c r="D620" s="253" t="s">
        <v>148</v>
      </c>
      <c r="E620" s="260" t="s">
        <v>3</v>
      </c>
      <c r="F620" s="261" t="s">
        <v>714</v>
      </c>
      <c r="H620" s="262">
        <v>6.1429999999999998</v>
      </c>
      <c r="L620" s="259"/>
      <c r="M620" s="263"/>
      <c r="N620" s="264"/>
      <c r="O620" s="264"/>
      <c r="P620" s="264"/>
      <c r="Q620" s="264"/>
      <c r="R620" s="264"/>
      <c r="S620" s="264"/>
      <c r="T620" s="265"/>
      <c r="AT620" s="260" t="s">
        <v>148</v>
      </c>
      <c r="AU620" s="260" t="s">
        <v>80</v>
      </c>
      <c r="AV620" s="258" t="s">
        <v>80</v>
      </c>
      <c r="AW620" s="258" t="s">
        <v>32</v>
      </c>
      <c r="AX620" s="258" t="s">
        <v>70</v>
      </c>
      <c r="AY620" s="260" t="s">
        <v>137</v>
      </c>
    </row>
    <row r="621" spans="1:65" s="273" customFormat="1">
      <c r="B621" s="274"/>
      <c r="D621" s="253" t="s">
        <v>148</v>
      </c>
      <c r="E621" s="275" t="s">
        <v>3</v>
      </c>
      <c r="F621" s="276" t="s">
        <v>184</v>
      </c>
      <c r="H621" s="277">
        <v>18.687000000000001</v>
      </c>
      <c r="L621" s="274"/>
      <c r="M621" s="278"/>
      <c r="N621" s="279"/>
      <c r="O621" s="279"/>
      <c r="P621" s="279"/>
      <c r="Q621" s="279"/>
      <c r="R621" s="279"/>
      <c r="S621" s="279"/>
      <c r="T621" s="280"/>
      <c r="AT621" s="275" t="s">
        <v>148</v>
      </c>
      <c r="AU621" s="275" t="s">
        <v>80</v>
      </c>
      <c r="AV621" s="273" t="s">
        <v>144</v>
      </c>
      <c r="AW621" s="273" t="s">
        <v>32</v>
      </c>
      <c r="AX621" s="273" t="s">
        <v>78</v>
      </c>
      <c r="AY621" s="275" t="s">
        <v>137</v>
      </c>
    </row>
    <row r="622" spans="1:65" s="171" customFormat="1" ht="24" customHeight="1">
      <c r="A622" s="168"/>
      <c r="B622" s="169"/>
      <c r="C622" s="240" t="s">
        <v>715</v>
      </c>
      <c r="D622" s="240" t="s">
        <v>139</v>
      </c>
      <c r="E622" s="241" t="s">
        <v>716</v>
      </c>
      <c r="F622" s="242" t="s">
        <v>717</v>
      </c>
      <c r="G622" s="243" t="s">
        <v>142</v>
      </c>
      <c r="H622" s="244">
        <v>12.5</v>
      </c>
      <c r="I622" s="77"/>
      <c r="J622" s="245">
        <f>ROUND(I622*H622,2)</f>
        <v>0</v>
      </c>
      <c r="K622" s="242" t="s">
        <v>143</v>
      </c>
      <c r="L622" s="169"/>
      <c r="M622" s="246" t="s">
        <v>3</v>
      </c>
      <c r="N622" s="247" t="s">
        <v>41</v>
      </c>
      <c r="O622" s="248"/>
      <c r="P622" s="249">
        <f>O622*H622</f>
        <v>0</v>
      </c>
      <c r="Q622" s="249">
        <v>0</v>
      </c>
      <c r="R622" s="249">
        <f>Q622*H622</f>
        <v>0</v>
      </c>
      <c r="S622" s="249">
        <v>0.06</v>
      </c>
      <c r="T622" s="250">
        <f>S622*H622</f>
        <v>0.75</v>
      </c>
      <c r="U622" s="168"/>
      <c r="V622" s="168"/>
      <c r="W622" s="168"/>
      <c r="X622" s="168"/>
      <c r="Y622" s="168"/>
      <c r="Z622" s="168"/>
      <c r="AA622" s="168"/>
      <c r="AB622" s="168"/>
      <c r="AC622" s="168"/>
      <c r="AD622" s="168"/>
      <c r="AE622" s="168"/>
      <c r="AR622" s="251" t="s">
        <v>144</v>
      </c>
      <c r="AT622" s="251" t="s">
        <v>139</v>
      </c>
      <c r="AU622" s="251" t="s">
        <v>80</v>
      </c>
      <c r="AY622" s="160" t="s">
        <v>137</v>
      </c>
      <c r="BE622" s="252">
        <f>IF(N622="základní",J622,0)</f>
        <v>0</v>
      </c>
      <c r="BF622" s="252">
        <f>IF(N622="snížená",J622,0)</f>
        <v>0</v>
      </c>
      <c r="BG622" s="252">
        <f>IF(N622="zákl. přenesená",J622,0)</f>
        <v>0</v>
      </c>
      <c r="BH622" s="252">
        <f>IF(N622="sníž. přenesená",J622,0)</f>
        <v>0</v>
      </c>
      <c r="BI622" s="252">
        <f>IF(N622="nulová",J622,0)</f>
        <v>0</v>
      </c>
      <c r="BJ622" s="160" t="s">
        <v>78</v>
      </c>
      <c r="BK622" s="252">
        <f>ROUND(I622*H622,2)</f>
        <v>0</v>
      </c>
      <c r="BL622" s="160" t="s">
        <v>144</v>
      </c>
      <c r="BM622" s="251" t="s">
        <v>718</v>
      </c>
    </row>
    <row r="623" spans="1:65" s="171" customFormat="1" ht="38.4">
      <c r="A623" s="168"/>
      <c r="B623" s="169"/>
      <c r="C623" s="168"/>
      <c r="D623" s="253" t="s">
        <v>146</v>
      </c>
      <c r="E623" s="168"/>
      <c r="F623" s="254" t="s">
        <v>710</v>
      </c>
      <c r="G623" s="168"/>
      <c r="H623" s="168"/>
      <c r="I623" s="168"/>
      <c r="J623" s="168"/>
      <c r="K623" s="168"/>
      <c r="L623" s="169"/>
      <c r="M623" s="255"/>
      <c r="N623" s="256"/>
      <c r="O623" s="248"/>
      <c r="P623" s="248"/>
      <c r="Q623" s="248"/>
      <c r="R623" s="248"/>
      <c r="S623" s="248"/>
      <c r="T623" s="257"/>
      <c r="U623" s="168"/>
      <c r="V623" s="168"/>
      <c r="W623" s="168"/>
      <c r="X623" s="168"/>
      <c r="Y623" s="168"/>
      <c r="Z623" s="168"/>
      <c r="AA623" s="168"/>
      <c r="AB623" s="168"/>
      <c r="AC623" s="168"/>
      <c r="AD623" s="168"/>
      <c r="AE623" s="168"/>
      <c r="AT623" s="160" t="s">
        <v>146</v>
      </c>
      <c r="AU623" s="160" t="s">
        <v>80</v>
      </c>
    </row>
    <row r="624" spans="1:65" s="258" customFormat="1">
      <c r="B624" s="259"/>
      <c r="D624" s="253" t="s">
        <v>148</v>
      </c>
      <c r="E624" s="260" t="s">
        <v>3</v>
      </c>
      <c r="F624" s="261" t="s">
        <v>719</v>
      </c>
      <c r="H624" s="262">
        <v>12.5</v>
      </c>
      <c r="L624" s="259"/>
      <c r="M624" s="263"/>
      <c r="N624" s="264"/>
      <c r="O624" s="264"/>
      <c r="P624" s="264"/>
      <c r="Q624" s="264"/>
      <c r="R624" s="264"/>
      <c r="S624" s="264"/>
      <c r="T624" s="265"/>
      <c r="AT624" s="260" t="s">
        <v>148</v>
      </c>
      <c r="AU624" s="260" t="s">
        <v>80</v>
      </c>
      <c r="AV624" s="258" t="s">
        <v>80</v>
      </c>
      <c r="AW624" s="258" t="s">
        <v>32</v>
      </c>
      <c r="AX624" s="258" t="s">
        <v>78</v>
      </c>
      <c r="AY624" s="260" t="s">
        <v>137</v>
      </c>
    </row>
    <row r="625" spans="1:65" s="227" customFormat="1" ht="22.8" customHeight="1">
      <c r="B625" s="228"/>
      <c r="D625" s="229" t="s">
        <v>69</v>
      </c>
      <c r="E625" s="238" t="s">
        <v>720</v>
      </c>
      <c r="F625" s="238" t="s">
        <v>721</v>
      </c>
      <c r="J625" s="239">
        <f>BK625</f>
        <v>0</v>
      </c>
      <c r="L625" s="228"/>
      <c r="M625" s="232"/>
      <c r="N625" s="233"/>
      <c r="O625" s="233"/>
      <c r="P625" s="234">
        <f>SUM(P626:P637)</f>
        <v>0</v>
      </c>
      <c r="Q625" s="233"/>
      <c r="R625" s="234">
        <f>SUM(R626:R637)</f>
        <v>0</v>
      </c>
      <c r="S625" s="233"/>
      <c r="T625" s="235">
        <f>SUM(T626:T637)</f>
        <v>0</v>
      </c>
      <c r="AR625" s="229" t="s">
        <v>78</v>
      </c>
      <c r="AT625" s="236" t="s">
        <v>69</v>
      </c>
      <c r="AU625" s="236" t="s">
        <v>78</v>
      </c>
      <c r="AY625" s="229" t="s">
        <v>137</v>
      </c>
      <c r="BK625" s="237">
        <f>SUM(BK626:BK637)</f>
        <v>0</v>
      </c>
    </row>
    <row r="626" spans="1:65" s="171" customFormat="1" ht="24" customHeight="1">
      <c r="A626" s="168"/>
      <c r="B626" s="169"/>
      <c r="C626" s="240" t="s">
        <v>722</v>
      </c>
      <c r="D626" s="240" t="s">
        <v>139</v>
      </c>
      <c r="E626" s="241" t="s">
        <v>723</v>
      </c>
      <c r="F626" s="242" t="s">
        <v>724</v>
      </c>
      <c r="G626" s="243" t="s">
        <v>199</v>
      </c>
      <c r="H626" s="244">
        <v>146.786</v>
      </c>
      <c r="I626" s="77"/>
      <c r="J626" s="245">
        <f>ROUND(I626*H626,2)</f>
        <v>0</v>
      </c>
      <c r="K626" s="242" t="s">
        <v>143</v>
      </c>
      <c r="L626" s="169"/>
      <c r="M626" s="246" t="s">
        <v>3</v>
      </c>
      <c r="N626" s="247" t="s">
        <v>41</v>
      </c>
      <c r="O626" s="248"/>
      <c r="P626" s="249">
        <f>O626*H626</f>
        <v>0</v>
      </c>
      <c r="Q626" s="249">
        <v>0</v>
      </c>
      <c r="R626" s="249">
        <f>Q626*H626</f>
        <v>0</v>
      </c>
      <c r="S626" s="249">
        <v>0</v>
      </c>
      <c r="T626" s="250">
        <f>S626*H626</f>
        <v>0</v>
      </c>
      <c r="U626" s="168"/>
      <c r="V626" s="168"/>
      <c r="W626" s="168"/>
      <c r="X626" s="168"/>
      <c r="Y626" s="168"/>
      <c r="Z626" s="168"/>
      <c r="AA626" s="168"/>
      <c r="AB626" s="168"/>
      <c r="AC626" s="168"/>
      <c r="AD626" s="168"/>
      <c r="AE626" s="168"/>
      <c r="AR626" s="251" t="s">
        <v>144</v>
      </c>
      <c r="AT626" s="251" t="s">
        <v>139</v>
      </c>
      <c r="AU626" s="251" t="s">
        <v>80</v>
      </c>
      <c r="AY626" s="160" t="s">
        <v>137</v>
      </c>
      <c r="BE626" s="252">
        <f>IF(N626="základní",J626,0)</f>
        <v>0</v>
      </c>
      <c r="BF626" s="252">
        <f>IF(N626="snížená",J626,0)</f>
        <v>0</v>
      </c>
      <c r="BG626" s="252">
        <f>IF(N626="zákl. přenesená",J626,0)</f>
        <v>0</v>
      </c>
      <c r="BH626" s="252">
        <f>IF(N626="sníž. přenesená",J626,0)</f>
        <v>0</v>
      </c>
      <c r="BI626" s="252">
        <f>IF(N626="nulová",J626,0)</f>
        <v>0</v>
      </c>
      <c r="BJ626" s="160" t="s">
        <v>78</v>
      </c>
      <c r="BK626" s="252">
        <f>ROUND(I626*H626,2)</f>
        <v>0</v>
      </c>
      <c r="BL626" s="160" t="s">
        <v>144</v>
      </c>
      <c r="BM626" s="251" t="s">
        <v>725</v>
      </c>
    </row>
    <row r="627" spans="1:65" s="171" customFormat="1" ht="105.6">
      <c r="A627" s="168"/>
      <c r="B627" s="169"/>
      <c r="C627" s="168"/>
      <c r="D627" s="253" t="s">
        <v>146</v>
      </c>
      <c r="E627" s="168"/>
      <c r="F627" s="254" t="s">
        <v>726</v>
      </c>
      <c r="G627" s="168"/>
      <c r="H627" s="168"/>
      <c r="I627" s="168"/>
      <c r="J627" s="168"/>
      <c r="K627" s="168"/>
      <c r="L627" s="169"/>
      <c r="M627" s="255"/>
      <c r="N627" s="256"/>
      <c r="O627" s="248"/>
      <c r="P627" s="248"/>
      <c r="Q627" s="248"/>
      <c r="R627" s="248"/>
      <c r="S627" s="248"/>
      <c r="T627" s="257"/>
      <c r="U627" s="168"/>
      <c r="V627" s="168"/>
      <c r="W627" s="168"/>
      <c r="X627" s="168"/>
      <c r="Y627" s="168"/>
      <c r="Z627" s="168"/>
      <c r="AA627" s="168"/>
      <c r="AB627" s="168"/>
      <c r="AC627" s="168"/>
      <c r="AD627" s="168"/>
      <c r="AE627" s="168"/>
      <c r="AT627" s="160" t="s">
        <v>146</v>
      </c>
      <c r="AU627" s="160" t="s">
        <v>80</v>
      </c>
    </row>
    <row r="628" spans="1:65" s="171" customFormat="1" ht="16.5" customHeight="1">
      <c r="A628" s="168"/>
      <c r="B628" s="169"/>
      <c r="C628" s="240" t="s">
        <v>727</v>
      </c>
      <c r="D628" s="240" t="s">
        <v>139</v>
      </c>
      <c r="E628" s="241" t="s">
        <v>728</v>
      </c>
      <c r="F628" s="242" t="s">
        <v>729</v>
      </c>
      <c r="G628" s="243" t="s">
        <v>199</v>
      </c>
      <c r="H628" s="244">
        <v>146.786</v>
      </c>
      <c r="I628" s="77"/>
      <c r="J628" s="245">
        <f>ROUND(I628*H628,2)</f>
        <v>0</v>
      </c>
      <c r="K628" s="242" t="s">
        <v>143</v>
      </c>
      <c r="L628" s="169"/>
      <c r="M628" s="246" t="s">
        <v>3</v>
      </c>
      <c r="N628" s="247" t="s">
        <v>41</v>
      </c>
      <c r="O628" s="248"/>
      <c r="P628" s="249">
        <f>O628*H628</f>
        <v>0</v>
      </c>
      <c r="Q628" s="249">
        <v>0</v>
      </c>
      <c r="R628" s="249">
        <f>Q628*H628</f>
        <v>0</v>
      </c>
      <c r="S628" s="249">
        <v>0</v>
      </c>
      <c r="T628" s="250">
        <f>S628*H628</f>
        <v>0</v>
      </c>
      <c r="U628" s="168"/>
      <c r="V628" s="168"/>
      <c r="W628" s="168"/>
      <c r="X628" s="168"/>
      <c r="Y628" s="168"/>
      <c r="Z628" s="168"/>
      <c r="AA628" s="168"/>
      <c r="AB628" s="168"/>
      <c r="AC628" s="168"/>
      <c r="AD628" s="168"/>
      <c r="AE628" s="168"/>
      <c r="AR628" s="251" t="s">
        <v>144</v>
      </c>
      <c r="AT628" s="251" t="s">
        <v>139</v>
      </c>
      <c r="AU628" s="251" t="s">
        <v>80</v>
      </c>
      <c r="AY628" s="160" t="s">
        <v>137</v>
      </c>
      <c r="BE628" s="252">
        <f>IF(N628="základní",J628,0)</f>
        <v>0</v>
      </c>
      <c r="BF628" s="252">
        <f>IF(N628="snížená",J628,0)</f>
        <v>0</v>
      </c>
      <c r="BG628" s="252">
        <f>IF(N628="zákl. přenesená",J628,0)</f>
        <v>0</v>
      </c>
      <c r="BH628" s="252">
        <f>IF(N628="sníž. přenesená",J628,0)</f>
        <v>0</v>
      </c>
      <c r="BI628" s="252">
        <f>IF(N628="nulová",J628,0)</f>
        <v>0</v>
      </c>
      <c r="BJ628" s="160" t="s">
        <v>78</v>
      </c>
      <c r="BK628" s="252">
        <f>ROUND(I628*H628,2)</f>
        <v>0</v>
      </c>
      <c r="BL628" s="160" t="s">
        <v>144</v>
      </c>
      <c r="BM628" s="251" t="s">
        <v>730</v>
      </c>
    </row>
    <row r="629" spans="1:65" s="171" customFormat="1" ht="76.8">
      <c r="A629" s="168"/>
      <c r="B629" s="169"/>
      <c r="C629" s="168"/>
      <c r="D629" s="253" t="s">
        <v>146</v>
      </c>
      <c r="E629" s="168"/>
      <c r="F629" s="254" t="s">
        <v>731</v>
      </c>
      <c r="G629" s="168"/>
      <c r="H629" s="168"/>
      <c r="I629" s="168"/>
      <c r="J629" s="168"/>
      <c r="K629" s="168"/>
      <c r="L629" s="169"/>
      <c r="M629" s="255"/>
      <c r="N629" s="256"/>
      <c r="O629" s="248"/>
      <c r="P629" s="248"/>
      <c r="Q629" s="248"/>
      <c r="R629" s="248"/>
      <c r="S629" s="248"/>
      <c r="T629" s="257"/>
      <c r="U629" s="168"/>
      <c r="V629" s="168"/>
      <c r="W629" s="168"/>
      <c r="X629" s="168"/>
      <c r="Y629" s="168"/>
      <c r="Z629" s="168"/>
      <c r="AA629" s="168"/>
      <c r="AB629" s="168"/>
      <c r="AC629" s="168"/>
      <c r="AD629" s="168"/>
      <c r="AE629" s="168"/>
      <c r="AT629" s="160" t="s">
        <v>146</v>
      </c>
      <c r="AU629" s="160" t="s">
        <v>80</v>
      </c>
    </row>
    <row r="630" spans="1:65" s="171" customFormat="1" ht="24" customHeight="1">
      <c r="A630" s="168"/>
      <c r="B630" s="169"/>
      <c r="C630" s="240" t="s">
        <v>732</v>
      </c>
      <c r="D630" s="240" t="s">
        <v>139</v>
      </c>
      <c r="E630" s="241" t="s">
        <v>733</v>
      </c>
      <c r="F630" s="242" t="s">
        <v>734</v>
      </c>
      <c r="G630" s="243" t="s">
        <v>199</v>
      </c>
      <c r="H630" s="244">
        <v>1321.0740000000001</v>
      </c>
      <c r="I630" s="77"/>
      <c r="J630" s="245">
        <f>ROUND(I630*H630,2)</f>
        <v>0</v>
      </c>
      <c r="K630" s="242" t="s">
        <v>143</v>
      </c>
      <c r="L630" s="169"/>
      <c r="M630" s="246" t="s">
        <v>3</v>
      </c>
      <c r="N630" s="247" t="s">
        <v>41</v>
      </c>
      <c r="O630" s="248"/>
      <c r="P630" s="249">
        <f>O630*H630</f>
        <v>0</v>
      </c>
      <c r="Q630" s="249">
        <v>0</v>
      </c>
      <c r="R630" s="249">
        <f>Q630*H630</f>
        <v>0</v>
      </c>
      <c r="S630" s="249">
        <v>0</v>
      </c>
      <c r="T630" s="250">
        <f>S630*H630</f>
        <v>0</v>
      </c>
      <c r="U630" s="168"/>
      <c r="V630" s="168"/>
      <c r="W630" s="168"/>
      <c r="X630" s="168"/>
      <c r="Y630" s="168"/>
      <c r="Z630" s="168"/>
      <c r="AA630" s="168"/>
      <c r="AB630" s="168"/>
      <c r="AC630" s="168"/>
      <c r="AD630" s="168"/>
      <c r="AE630" s="168"/>
      <c r="AR630" s="251" t="s">
        <v>144</v>
      </c>
      <c r="AT630" s="251" t="s">
        <v>139</v>
      </c>
      <c r="AU630" s="251" t="s">
        <v>80</v>
      </c>
      <c r="AY630" s="160" t="s">
        <v>137</v>
      </c>
      <c r="BE630" s="252">
        <f>IF(N630="základní",J630,0)</f>
        <v>0</v>
      </c>
      <c r="BF630" s="252">
        <f>IF(N630="snížená",J630,0)</f>
        <v>0</v>
      </c>
      <c r="BG630" s="252">
        <f>IF(N630="zákl. přenesená",J630,0)</f>
        <v>0</v>
      </c>
      <c r="BH630" s="252">
        <f>IF(N630="sníž. přenesená",J630,0)</f>
        <v>0</v>
      </c>
      <c r="BI630" s="252">
        <f>IF(N630="nulová",J630,0)</f>
        <v>0</v>
      </c>
      <c r="BJ630" s="160" t="s">
        <v>78</v>
      </c>
      <c r="BK630" s="252">
        <f>ROUND(I630*H630,2)</f>
        <v>0</v>
      </c>
      <c r="BL630" s="160" t="s">
        <v>144</v>
      </c>
      <c r="BM630" s="251" t="s">
        <v>735</v>
      </c>
    </row>
    <row r="631" spans="1:65" s="171" customFormat="1" ht="76.8">
      <c r="A631" s="168"/>
      <c r="B631" s="169"/>
      <c r="C631" s="168"/>
      <c r="D631" s="253" t="s">
        <v>146</v>
      </c>
      <c r="E631" s="168"/>
      <c r="F631" s="254" t="s">
        <v>731</v>
      </c>
      <c r="G631" s="168"/>
      <c r="H631" s="168"/>
      <c r="I631" s="168"/>
      <c r="J631" s="168"/>
      <c r="K631" s="168"/>
      <c r="L631" s="169"/>
      <c r="M631" s="255"/>
      <c r="N631" s="256"/>
      <c r="O631" s="248"/>
      <c r="P631" s="248"/>
      <c r="Q631" s="248"/>
      <c r="R631" s="248"/>
      <c r="S631" s="248"/>
      <c r="T631" s="257"/>
      <c r="U631" s="168"/>
      <c r="V631" s="168"/>
      <c r="W631" s="168"/>
      <c r="X631" s="168"/>
      <c r="Y631" s="168"/>
      <c r="Z631" s="168"/>
      <c r="AA631" s="168"/>
      <c r="AB631" s="168"/>
      <c r="AC631" s="168"/>
      <c r="AD631" s="168"/>
      <c r="AE631" s="168"/>
      <c r="AT631" s="160" t="s">
        <v>146</v>
      </c>
      <c r="AU631" s="160" t="s">
        <v>80</v>
      </c>
    </row>
    <row r="632" spans="1:65" s="258" customFormat="1">
      <c r="B632" s="259"/>
      <c r="D632" s="253" t="s">
        <v>148</v>
      </c>
      <c r="F632" s="261" t="s">
        <v>736</v>
      </c>
      <c r="H632" s="262">
        <v>1321.0740000000001</v>
      </c>
      <c r="L632" s="259"/>
      <c r="M632" s="263"/>
      <c r="N632" s="264"/>
      <c r="O632" s="264"/>
      <c r="P632" s="264"/>
      <c r="Q632" s="264"/>
      <c r="R632" s="264"/>
      <c r="S632" s="264"/>
      <c r="T632" s="265"/>
      <c r="AT632" s="260" t="s">
        <v>148</v>
      </c>
      <c r="AU632" s="260" t="s">
        <v>80</v>
      </c>
      <c r="AV632" s="258" t="s">
        <v>80</v>
      </c>
      <c r="AW632" s="258" t="s">
        <v>4</v>
      </c>
      <c r="AX632" s="258" t="s">
        <v>78</v>
      </c>
      <c r="AY632" s="260" t="s">
        <v>137</v>
      </c>
    </row>
    <row r="633" spans="1:65" s="171" customFormat="1" ht="24" customHeight="1">
      <c r="A633" s="168"/>
      <c r="B633" s="169"/>
      <c r="C633" s="240" t="s">
        <v>737</v>
      </c>
      <c r="D633" s="240" t="s">
        <v>139</v>
      </c>
      <c r="E633" s="241" t="s">
        <v>738</v>
      </c>
      <c r="F633" s="242" t="s">
        <v>739</v>
      </c>
      <c r="G633" s="243" t="s">
        <v>199</v>
      </c>
      <c r="H633" s="244">
        <v>22.847000000000001</v>
      </c>
      <c r="I633" s="77"/>
      <c r="J633" s="245">
        <f>ROUND(I633*H633,2)</f>
        <v>0</v>
      </c>
      <c r="K633" s="242" t="s">
        <v>143</v>
      </c>
      <c r="L633" s="169"/>
      <c r="M633" s="246" t="s">
        <v>3</v>
      </c>
      <c r="N633" s="247" t="s">
        <v>41</v>
      </c>
      <c r="O633" s="248"/>
      <c r="P633" s="249">
        <f>O633*H633</f>
        <v>0</v>
      </c>
      <c r="Q633" s="249">
        <v>0</v>
      </c>
      <c r="R633" s="249">
        <f>Q633*H633</f>
        <v>0</v>
      </c>
      <c r="S633" s="249">
        <v>0</v>
      </c>
      <c r="T633" s="250">
        <f>S633*H633</f>
        <v>0</v>
      </c>
      <c r="U633" s="168"/>
      <c r="V633" s="168"/>
      <c r="W633" s="168"/>
      <c r="X633" s="168"/>
      <c r="Y633" s="168"/>
      <c r="Z633" s="168"/>
      <c r="AA633" s="168"/>
      <c r="AB633" s="168"/>
      <c r="AC633" s="168"/>
      <c r="AD633" s="168"/>
      <c r="AE633" s="168"/>
      <c r="AR633" s="251" t="s">
        <v>144</v>
      </c>
      <c r="AT633" s="251" t="s">
        <v>139</v>
      </c>
      <c r="AU633" s="251" t="s">
        <v>80</v>
      </c>
      <c r="AY633" s="160" t="s">
        <v>137</v>
      </c>
      <c r="BE633" s="252">
        <f>IF(N633="základní",J633,0)</f>
        <v>0</v>
      </c>
      <c r="BF633" s="252">
        <f>IF(N633="snížená",J633,0)</f>
        <v>0</v>
      </c>
      <c r="BG633" s="252">
        <f>IF(N633="zákl. přenesená",J633,0)</f>
        <v>0</v>
      </c>
      <c r="BH633" s="252">
        <f>IF(N633="sníž. přenesená",J633,0)</f>
        <v>0</v>
      </c>
      <c r="BI633" s="252">
        <f>IF(N633="nulová",J633,0)</f>
        <v>0</v>
      </c>
      <c r="BJ633" s="160" t="s">
        <v>78</v>
      </c>
      <c r="BK633" s="252">
        <f>ROUND(I633*H633,2)</f>
        <v>0</v>
      </c>
      <c r="BL633" s="160" t="s">
        <v>144</v>
      </c>
      <c r="BM633" s="251" t="s">
        <v>740</v>
      </c>
    </row>
    <row r="634" spans="1:65" s="171" customFormat="1" ht="67.2">
      <c r="A634" s="168"/>
      <c r="B634" s="169"/>
      <c r="C634" s="168"/>
      <c r="D634" s="253" t="s">
        <v>146</v>
      </c>
      <c r="E634" s="168"/>
      <c r="F634" s="254" t="s">
        <v>741</v>
      </c>
      <c r="G634" s="168"/>
      <c r="H634" s="168"/>
      <c r="I634" s="168"/>
      <c r="J634" s="168"/>
      <c r="K634" s="168"/>
      <c r="L634" s="169"/>
      <c r="M634" s="255"/>
      <c r="N634" s="256"/>
      <c r="O634" s="248"/>
      <c r="P634" s="248"/>
      <c r="Q634" s="248"/>
      <c r="R634" s="248"/>
      <c r="S634" s="248"/>
      <c r="T634" s="257"/>
      <c r="U634" s="168"/>
      <c r="V634" s="168"/>
      <c r="W634" s="168"/>
      <c r="X634" s="168"/>
      <c r="Y634" s="168"/>
      <c r="Z634" s="168"/>
      <c r="AA634" s="168"/>
      <c r="AB634" s="168"/>
      <c r="AC634" s="168"/>
      <c r="AD634" s="168"/>
      <c r="AE634" s="168"/>
      <c r="AT634" s="160" t="s">
        <v>146</v>
      </c>
      <c r="AU634" s="160" t="s">
        <v>80</v>
      </c>
    </row>
    <row r="635" spans="1:65" s="171" customFormat="1" ht="24" customHeight="1">
      <c r="A635" s="168"/>
      <c r="B635" s="169"/>
      <c r="C635" s="240" t="s">
        <v>742</v>
      </c>
      <c r="D635" s="240" t="s">
        <v>139</v>
      </c>
      <c r="E635" s="241" t="s">
        <v>743</v>
      </c>
      <c r="F635" s="242" t="s">
        <v>198</v>
      </c>
      <c r="G635" s="243" t="s">
        <v>199</v>
      </c>
      <c r="H635" s="244">
        <v>123.93899999999999</v>
      </c>
      <c r="I635" s="77"/>
      <c r="J635" s="245">
        <f>ROUND(I635*H635,2)</f>
        <v>0</v>
      </c>
      <c r="K635" s="242" t="s">
        <v>143</v>
      </c>
      <c r="L635" s="169"/>
      <c r="M635" s="246" t="s">
        <v>3</v>
      </c>
      <c r="N635" s="247" t="s">
        <v>41</v>
      </c>
      <c r="O635" s="248"/>
      <c r="P635" s="249">
        <f>O635*H635</f>
        <v>0</v>
      </c>
      <c r="Q635" s="249">
        <v>0</v>
      </c>
      <c r="R635" s="249">
        <f>Q635*H635</f>
        <v>0</v>
      </c>
      <c r="S635" s="249">
        <v>0</v>
      </c>
      <c r="T635" s="250">
        <f>S635*H635</f>
        <v>0</v>
      </c>
      <c r="U635" s="168"/>
      <c r="V635" s="168"/>
      <c r="W635" s="168"/>
      <c r="X635" s="168"/>
      <c r="Y635" s="168"/>
      <c r="Z635" s="168"/>
      <c r="AA635" s="168"/>
      <c r="AB635" s="168"/>
      <c r="AC635" s="168"/>
      <c r="AD635" s="168"/>
      <c r="AE635" s="168"/>
      <c r="AR635" s="251" t="s">
        <v>144</v>
      </c>
      <c r="AT635" s="251" t="s">
        <v>139</v>
      </c>
      <c r="AU635" s="251" t="s">
        <v>80</v>
      </c>
      <c r="AY635" s="160" t="s">
        <v>137</v>
      </c>
      <c r="BE635" s="252">
        <f>IF(N635="základní",J635,0)</f>
        <v>0</v>
      </c>
      <c r="BF635" s="252">
        <f>IF(N635="snížená",J635,0)</f>
        <v>0</v>
      </c>
      <c r="BG635" s="252">
        <f>IF(N635="zákl. přenesená",J635,0)</f>
        <v>0</v>
      </c>
      <c r="BH635" s="252">
        <f>IF(N635="sníž. přenesená",J635,0)</f>
        <v>0</v>
      </c>
      <c r="BI635" s="252">
        <f>IF(N635="nulová",J635,0)</f>
        <v>0</v>
      </c>
      <c r="BJ635" s="160" t="s">
        <v>78</v>
      </c>
      <c r="BK635" s="252">
        <f>ROUND(I635*H635,2)</f>
        <v>0</v>
      </c>
      <c r="BL635" s="160" t="s">
        <v>144</v>
      </c>
      <c r="BM635" s="251" t="s">
        <v>744</v>
      </c>
    </row>
    <row r="636" spans="1:65" s="171" customFormat="1" ht="67.2">
      <c r="A636" s="168"/>
      <c r="B636" s="169"/>
      <c r="C636" s="168"/>
      <c r="D636" s="253" t="s">
        <v>146</v>
      </c>
      <c r="E636" s="168"/>
      <c r="F636" s="254" t="s">
        <v>741</v>
      </c>
      <c r="G636" s="168"/>
      <c r="H636" s="168"/>
      <c r="I636" s="168"/>
      <c r="J636" s="168"/>
      <c r="K636" s="168"/>
      <c r="L636" s="169"/>
      <c r="M636" s="255"/>
      <c r="N636" s="256"/>
      <c r="O636" s="248"/>
      <c r="P636" s="248"/>
      <c r="Q636" s="248"/>
      <c r="R636" s="248"/>
      <c r="S636" s="248"/>
      <c r="T636" s="257"/>
      <c r="U636" s="168"/>
      <c r="V636" s="168"/>
      <c r="W636" s="168"/>
      <c r="X636" s="168"/>
      <c r="Y636" s="168"/>
      <c r="Z636" s="168"/>
      <c r="AA636" s="168"/>
      <c r="AB636" s="168"/>
      <c r="AC636" s="168"/>
      <c r="AD636" s="168"/>
      <c r="AE636" s="168"/>
      <c r="AT636" s="160" t="s">
        <v>146</v>
      </c>
      <c r="AU636" s="160" t="s">
        <v>80</v>
      </c>
    </row>
    <row r="637" spans="1:65" s="258" customFormat="1">
      <c r="B637" s="259"/>
      <c r="D637" s="253" t="s">
        <v>148</v>
      </c>
      <c r="E637" s="260" t="s">
        <v>3</v>
      </c>
      <c r="F637" s="261" t="s">
        <v>745</v>
      </c>
      <c r="H637" s="262">
        <v>123.93899999999999</v>
      </c>
      <c r="L637" s="259"/>
      <c r="M637" s="263"/>
      <c r="N637" s="264"/>
      <c r="O637" s="264"/>
      <c r="P637" s="264"/>
      <c r="Q637" s="264"/>
      <c r="R637" s="264"/>
      <c r="S637" s="264"/>
      <c r="T637" s="265"/>
      <c r="AT637" s="260" t="s">
        <v>148</v>
      </c>
      <c r="AU637" s="260" t="s">
        <v>80</v>
      </c>
      <c r="AV637" s="258" t="s">
        <v>80</v>
      </c>
      <c r="AW637" s="258" t="s">
        <v>32</v>
      </c>
      <c r="AX637" s="258" t="s">
        <v>78</v>
      </c>
      <c r="AY637" s="260" t="s">
        <v>137</v>
      </c>
    </row>
    <row r="638" spans="1:65" s="227" customFormat="1" ht="22.8" customHeight="1">
      <c r="B638" s="228"/>
      <c r="D638" s="229" t="s">
        <v>69</v>
      </c>
      <c r="E638" s="238" t="s">
        <v>746</v>
      </c>
      <c r="F638" s="238" t="s">
        <v>747</v>
      </c>
      <c r="J638" s="239">
        <f>BK638</f>
        <v>0</v>
      </c>
      <c r="L638" s="228"/>
      <c r="M638" s="232"/>
      <c r="N638" s="233"/>
      <c r="O638" s="233"/>
      <c r="P638" s="234">
        <f>SUM(P639:P640)</f>
        <v>0</v>
      </c>
      <c r="Q638" s="233"/>
      <c r="R638" s="234">
        <f>SUM(R639:R640)</f>
        <v>0</v>
      </c>
      <c r="S638" s="233"/>
      <c r="T638" s="235">
        <f>SUM(T639:T640)</f>
        <v>0</v>
      </c>
      <c r="AR638" s="229" t="s">
        <v>78</v>
      </c>
      <c r="AT638" s="236" t="s">
        <v>69</v>
      </c>
      <c r="AU638" s="236" t="s">
        <v>78</v>
      </c>
      <c r="AY638" s="229" t="s">
        <v>137</v>
      </c>
      <c r="BK638" s="237">
        <f>SUM(BK639:BK640)</f>
        <v>0</v>
      </c>
    </row>
    <row r="639" spans="1:65" s="171" customFormat="1" ht="24" customHeight="1">
      <c r="A639" s="168"/>
      <c r="B639" s="169"/>
      <c r="C639" s="240" t="s">
        <v>748</v>
      </c>
      <c r="D639" s="240" t="s">
        <v>139</v>
      </c>
      <c r="E639" s="241" t="s">
        <v>749</v>
      </c>
      <c r="F639" s="242" t="s">
        <v>750</v>
      </c>
      <c r="G639" s="243" t="s">
        <v>199</v>
      </c>
      <c r="H639" s="244">
        <v>198.31100000000001</v>
      </c>
      <c r="I639" s="77"/>
      <c r="J639" s="245">
        <f>ROUND(I639*H639,2)</f>
        <v>0</v>
      </c>
      <c r="K639" s="242" t="s">
        <v>143</v>
      </c>
      <c r="L639" s="169"/>
      <c r="M639" s="246" t="s">
        <v>3</v>
      </c>
      <c r="N639" s="247" t="s">
        <v>41</v>
      </c>
      <c r="O639" s="248"/>
      <c r="P639" s="249">
        <f>O639*H639</f>
        <v>0</v>
      </c>
      <c r="Q639" s="249">
        <v>0</v>
      </c>
      <c r="R639" s="249">
        <f>Q639*H639</f>
        <v>0</v>
      </c>
      <c r="S639" s="249">
        <v>0</v>
      </c>
      <c r="T639" s="250">
        <f>S639*H639</f>
        <v>0</v>
      </c>
      <c r="U639" s="168"/>
      <c r="V639" s="168"/>
      <c r="W639" s="168"/>
      <c r="X639" s="168"/>
      <c r="Y639" s="168"/>
      <c r="Z639" s="168"/>
      <c r="AA639" s="168"/>
      <c r="AB639" s="168"/>
      <c r="AC639" s="168"/>
      <c r="AD639" s="168"/>
      <c r="AE639" s="168"/>
      <c r="AR639" s="251" t="s">
        <v>144</v>
      </c>
      <c r="AT639" s="251" t="s">
        <v>139</v>
      </c>
      <c r="AU639" s="251" t="s">
        <v>80</v>
      </c>
      <c r="AY639" s="160" t="s">
        <v>137</v>
      </c>
      <c r="BE639" s="252">
        <f>IF(N639="základní",J639,0)</f>
        <v>0</v>
      </c>
      <c r="BF639" s="252">
        <f>IF(N639="snížená",J639,0)</f>
        <v>0</v>
      </c>
      <c r="BG639" s="252">
        <f>IF(N639="zákl. přenesená",J639,0)</f>
        <v>0</v>
      </c>
      <c r="BH639" s="252">
        <f>IF(N639="sníž. přenesená",J639,0)</f>
        <v>0</v>
      </c>
      <c r="BI639" s="252">
        <f>IF(N639="nulová",J639,0)</f>
        <v>0</v>
      </c>
      <c r="BJ639" s="160" t="s">
        <v>78</v>
      </c>
      <c r="BK639" s="252">
        <f>ROUND(I639*H639,2)</f>
        <v>0</v>
      </c>
      <c r="BL639" s="160" t="s">
        <v>144</v>
      </c>
      <c r="BM639" s="251" t="s">
        <v>751</v>
      </c>
    </row>
    <row r="640" spans="1:65" s="171" customFormat="1" ht="57.6">
      <c r="A640" s="168"/>
      <c r="B640" s="169"/>
      <c r="C640" s="168"/>
      <c r="D640" s="253" t="s">
        <v>146</v>
      </c>
      <c r="E640" s="168"/>
      <c r="F640" s="254" t="s">
        <v>752</v>
      </c>
      <c r="G640" s="168"/>
      <c r="H640" s="168"/>
      <c r="I640" s="168"/>
      <c r="J640" s="168"/>
      <c r="K640" s="168"/>
      <c r="L640" s="169"/>
      <c r="M640" s="255"/>
      <c r="N640" s="256"/>
      <c r="O640" s="248"/>
      <c r="P640" s="248"/>
      <c r="Q640" s="248"/>
      <c r="R640" s="248"/>
      <c r="S640" s="248"/>
      <c r="T640" s="257"/>
      <c r="U640" s="168"/>
      <c r="V640" s="168"/>
      <c r="W640" s="168"/>
      <c r="X640" s="168"/>
      <c r="Y640" s="168"/>
      <c r="Z640" s="168"/>
      <c r="AA640" s="168"/>
      <c r="AB640" s="168"/>
      <c r="AC640" s="168"/>
      <c r="AD640" s="168"/>
      <c r="AE640" s="168"/>
      <c r="AT640" s="160" t="s">
        <v>146</v>
      </c>
      <c r="AU640" s="160" t="s">
        <v>80</v>
      </c>
    </row>
    <row r="641" spans="1:65" s="227" customFormat="1" ht="25.95" customHeight="1">
      <c r="B641" s="228"/>
      <c r="D641" s="229" t="s">
        <v>69</v>
      </c>
      <c r="E641" s="230" t="s">
        <v>753</v>
      </c>
      <c r="F641" s="230" t="s">
        <v>754</v>
      </c>
      <c r="J641" s="231">
        <f>BK641</f>
        <v>0</v>
      </c>
      <c r="L641" s="228"/>
      <c r="M641" s="232"/>
      <c r="N641" s="233"/>
      <c r="O641" s="233"/>
      <c r="P641" s="234">
        <f>P642+P644+P655+P663+P703+P712+P721+P726+P736+P839+P1073+P1126</f>
        <v>0</v>
      </c>
      <c r="Q641" s="233"/>
      <c r="R641" s="234">
        <f>R642+R644+R655+R663+R703+R712+R721+R726+R736+R839+R1073+R1126</f>
        <v>36.769723389999996</v>
      </c>
      <c r="S641" s="233"/>
      <c r="T641" s="235">
        <f>T642+T644+T655+T663+T703+T712+T721+T726+T736+T839+T1073+T1126</f>
        <v>2.9341397900000001</v>
      </c>
      <c r="AR641" s="229" t="s">
        <v>80</v>
      </c>
      <c r="AT641" s="236" t="s">
        <v>69</v>
      </c>
      <c r="AU641" s="236" t="s">
        <v>70</v>
      </c>
      <c r="AY641" s="229" t="s">
        <v>137</v>
      </c>
      <c r="BK641" s="237">
        <f>BK642+BK644+BK655+BK663+BK703+BK712+BK721+BK726+BK736+BK839+BK1073+BK1126</f>
        <v>0</v>
      </c>
    </row>
    <row r="642" spans="1:65" s="227" customFormat="1" ht="22.8" customHeight="1">
      <c r="B642" s="228"/>
      <c r="D642" s="229" t="s">
        <v>69</v>
      </c>
      <c r="E642" s="238" t="s">
        <v>755</v>
      </c>
      <c r="F642" s="238" t="s">
        <v>756</v>
      </c>
      <c r="J642" s="239">
        <f>BK642</f>
        <v>0</v>
      </c>
      <c r="L642" s="228"/>
      <c r="M642" s="232"/>
      <c r="N642" s="233"/>
      <c r="O642" s="233"/>
      <c r="P642" s="234">
        <f>P643</f>
        <v>0</v>
      </c>
      <c r="Q642" s="233"/>
      <c r="R642" s="234">
        <f>R643</f>
        <v>0</v>
      </c>
      <c r="S642" s="233"/>
      <c r="T642" s="235">
        <f>T643</f>
        <v>0</v>
      </c>
      <c r="AR642" s="229" t="s">
        <v>80</v>
      </c>
      <c r="AT642" s="236" t="s">
        <v>69</v>
      </c>
      <c r="AU642" s="236" t="s">
        <v>78</v>
      </c>
      <c r="AY642" s="229" t="s">
        <v>137</v>
      </c>
      <c r="BK642" s="237">
        <f>BK643</f>
        <v>0</v>
      </c>
    </row>
    <row r="643" spans="1:65" s="171" customFormat="1" ht="24" customHeight="1">
      <c r="A643" s="168"/>
      <c r="B643" s="169"/>
      <c r="C643" s="240" t="s">
        <v>757</v>
      </c>
      <c r="D643" s="240" t="s">
        <v>139</v>
      </c>
      <c r="E643" s="241" t="s">
        <v>758</v>
      </c>
      <c r="F643" s="242" t="s">
        <v>759</v>
      </c>
      <c r="G643" s="243" t="s">
        <v>760</v>
      </c>
      <c r="H643" s="244">
        <v>16</v>
      </c>
      <c r="I643" s="77"/>
      <c r="J643" s="245">
        <f>ROUND(I643*H643,2)</f>
        <v>0</v>
      </c>
      <c r="K643" s="242" t="s">
        <v>3</v>
      </c>
      <c r="L643" s="169"/>
      <c r="M643" s="246" t="s">
        <v>3</v>
      </c>
      <c r="N643" s="247" t="s">
        <v>41</v>
      </c>
      <c r="O643" s="248"/>
      <c r="P643" s="249">
        <f>O643*H643</f>
        <v>0</v>
      </c>
      <c r="Q643" s="249">
        <v>0</v>
      </c>
      <c r="R643" s="249">
        <f>Q643*H643</f>
        <v>0</v>
      </c>
      <c r="S643" s="249">
        <v>0</v>
      </c>
      <c r="T643" s="250">
        <f>S643*H643</f>
        <v>0</v>
      </c>
      <c r="U643" s="168"/>
      <c r="V643" s="168"/>
      <c r="W643" s="168"/>
      <c r="X643" s="168"/>
      <c r="Y643" s="168"/>
      <c r="Z643" s="168"/>
      <c r="AA643" s="168"/>
      <c r="AB643" s="168"/>
      <c r="AC643" s="168"/>
      <c r="AD643" s="168"/>
      <c r="AE643" s="168"/>
      <c r="AR643" s="251" t="s">
        <v>250</v>
      </c>
      <c r="AT643" s="251" t="s">
        <v>139</v>
      </c>
      <c r="AU643" s="251" t="s">
        <v>80</v>
      </c>
      <c r="AY643" s="160" t="s">
        <v>137</v>
      </c>
      <c r="BE643" s="252">
        <f>IF(N643="základní",J643,0)</f>
        <v>0</v>
      </c>
      <c r="BF643" s="252">
        <f>IF(N643="snížená",J643,0)</f>
        <v>0</v>
      </c>
      <c r="BG643" s="252">
        <f>IF(N643="zákl. přenesená",J643,0)</f>
        <v>0</v>
      </c>
      <c r="BH643" s="252">
        <f>IF(N643="sníž. přenesená",J643,0)</f>
        <v>0</v>
      </c>
      <c r="BI643" s="252">
        <f>IF(N643="nulová",J643,0)</f>
        <v>0</v>
      </c>
      <c r="BJ643" s="160" t="s">
        <v>78</v>
      </c>
      <c r="BK643" s="252">
        <f>ROUND(I643*H643,2)</f>
        <v>0</v>
      </c>
      <c r="BL643" s="160" t="s">
        <v>250</v>
      </c>
      <c r="BM643" s="251" t="s">
        <v>761</v>
      </c>
    </row>
    <row r="644" spans="1:65" s="227" customFormat="1" ht="22.8" customHeight="1">
      <c r="B644" s="228"/>
      <c r="D644" s="229" t="s">
        <v>69</v>
      </c>
      <c r="E644" s="238" t="s">
        <v>762</v>
      </c>
      <c r="F644" s="238" t="s">
        <v>763</v>
      </c>
      <c r="J644" s="239">
        <f>BK644</f>
        <v>0</v>
      </c>
      <c r="L644" s="228"/>
      <c r="M644" s="232"/>
      <c r="N644" s="233"/>
      <c r="O644" s="233"/>
      <c r="P644" s="234">
        <f>SUM(P645:P654)</f>
        <v>0</v>
      </c>
      <c r="Q644" s="233"/>
      <c r="R644" s="234">
        <f>SUM(R645:R654)</f>
        <v>18.189653999999997</v>
      </c>
      <c r="S644" s="233"/>
      <c r="T644" s="235">
        <f>SUM(T645:T654)</f>
        <v>0</v>
      </c>
      <c r="AR644" s="229" t="s">
        <v>80</v>
      </c>
      <c r="AT644" s="236" t="s">
        <v>69</v>
      </c>
      <c r="AU644" s="236" t="s">
        <v>78</v>
      </c>
      <c r="AY644" s="229" t="s">
        <v>137</v>
      </c>
      <c r="BK644" s="237">
        <f>SUM(BK645:BK654)</f>
        <v>0</v>
      </c>
    </row>
    <row r="645" spans="1:65" s="171" customFormat="1" ht="24" customHeight="1">
      <c r="A645" s="168"/>
      <c r="B645" s="169"/>
      <c r="C645" s="240" t="s">
        <v>764</v>
      </c>
      <c r="D645" s="240" t="s">
        <v>139</v>
      </c>
      <c r="E645" s="241" t="s">
        <v>765</v>
      </c>
      <c r="F645" s="242" t="s">
        <v>766</v>
      </c>
      <c r="G645" s="243" t="s">
        <v>142</v>
      </c>
      <c r="H645" s="244">
        <v>1698.38</v>
      </c>
      <c r="I645" s="77"/>
      <c r="J645" s="245">
        <f>ROUND(I645*H645,2)</f>
        <v>0</v>
      </c>
      <c r="K645" s="242" t="s">
        <v>143</v>
      </c>
      <c r="L645" s="169"/>
      <c r="M645" s="246" t="s">
        <v>3</v>
      </c>
      <c r="N645" s="247" t="s">
        <v>41</v>
      </c>
      <c r="O645" s="248"/>
      <c r="P645" s="249">
        <f>O645*H645</f>
        <v>0</v>
      </c>
      <c r="Q645" s="249">
        <v>0</v>
      </c>
      <c r="R645" s="249">
        <f>Q645*H645</f>
        <v>0</v>
      </c>
      <c r="S645" s="249">
        <v>0</v>
      </c>
      <c r="T645" s="250">
        <f>S645*H645</f>
        <v>0</v>
      </c>
      <c r="U645" s="168"/>
      <c r="V645" s="168"/>
      <c r="W645" s="168"/>
      <c r="X645" s="168"/>
      <c r="Y645" s="168"/>
      <c r="Z645" s="168"/>
      <c r="AA645" s="168"/>
      <c r="AB645" s="168"/>
      <c r="AC645" s="168"/>
      <c r="AD645" s="168"/>
      <c r="AE645" s="168"/>
      <c r="AR645" s="251" t="s">
        <v>250</v>
      </c>
      <c r="AT645" s="251" t="s">
        <v>139</v>
      </c>
      <c r="AU645" s="251" t="s">
        <v>80</v>
      </c>
      <c r="AY645" s="160" t="s">
        <v>137</v>
      </c>
      <c r="BE645" s="252">
        <f>IF(N645="základní",J645,0)</f>
        <v>0</v>
      </c>
      <c r="BF645" s="252">
        <f>IF(N645="snížená",J645,0)</f>
        <v>0</v>
      </c>
      <c r="BG645" s="252">
        <f>IF(N645="zákl. přenesená",J645,0)</f>
        <v>0</v>
      </c>
      <c r="BH645" s="252">
        <f>IF(N645="sníž. přenesená",J645,0)</f>
        <v>0</v>
      </c>
      <c r="BI645" s="252">
        <f>IF(N645="nulová",J645,0)</f>
        <v>0</v>
      </c>
      <c r="BJ645" s="160" t="s">
        <v>78</v>
      </c>
      <c r="BK645" s="252">
        <f>ROUND(I645*H645,2)</f>
        <v>0</v>
      </c>
      <c r="BL645" s="160" t="s">
        <v>250</v>
      </c>
      <c r="BM645" s="251" t="s">
        <v>767</v>
      </c>
    </row>
    <row r="646" spans="1:65" s="266" customFormat="1">
      <c r="B646" s="267"/>
      <c r="D646" s="253" t="s">
        <v>148</v>
      </c>
      <c r="E646" s="268" t="s">
        <v>3</v>
      </c>
      <c r="F646" s="269" t="s">
        <v>768</v>
      </c>
      <c r="H646" s="268" t="s">
        <v>3</v>
      </c>
      <c r="L646" s="267"/>
      <c r="M646" s="270"/>
      <c r="N646" s="271"/>
      <c r="O646" s="271"/>
      <c r="P646" s="271"/>
      <c r="Q646" s="271"/>
      <c r="R646" s="271"/>
      <c r="S646" s="271"/>
      <c r="T646" s="272"/>
      <c r="AT646" s="268" t="s">
        <v>148</v>
      </c>
      <c r="AU646" s="268" t="s">
        <v>80</v>
      </c>
      <c r="AV646" s="266" t="s">
        <v>78</v>
      </c>
      <c r="AW646" s="266" t="s">
        <v>32</v>
      </c>
      <c r="AX646" s="266" t="s">
        <v>70</v>
      </c>
      <c r="AY646" s="268" t="s">
        <v>137</v>
      </c>
    </row>
    <row r="647" spans="1:65" s="258" customFormat="1">
      <c r="B647" s="259"/>
      <c r="D647" s="253" t="s">
        <v>148</v>
      </c>
      <c r="E647" s="260" t="s">
        <v>3</v>
      </c>
      <c r="F647" s="261" t="s">
        <v>769</v>
      </c>
      <c r="H647" s="262">
        <v>1698.38</v>
      </c>
      <c r="L647" s="259"/>
      <c r="M647" s="263"/>
      <c r="N647" s="264"/>
      <c r="O647" s="264"/>
      <c r="P647" s="264"/>
      <c r="Q647" s="264"/>
      <c r="R647" s="264"/>
      <c r="S647" s="264"/>
      <c r="T647" s="265"/>
      <c r="AT647" s="260" t="s">
        <v>148</v>
      </c>
      <c r="AU647" s="260" t="s">
        <v>80</v>
      </c>
      <c r="AV647" s="258" t="s">
        <v>80</v>
      </c>
      <c r="AW647" s="258" t="s">
        <v>32</v>
      </c>
      <c r="AX647" s="258" t="s">
        <v>70</v>
      </c>
      <c r="AY647" s="260" t="s">
        <v>137</v>
      </c>
    </row>
    <row r="648" spans="1:65" s="273" customFormat="1">
      <c r="B648" s="274"/>
      <c r="D648" s="253" t="s">
        <v>148</v>
      </c>
      <c r="E648" s="275" t="s">
        <v>770</v>
      </c>
      <c r="F648" s="276" t="s">
        <v>184</v>
      </c>
      <c r="H648" s="277">
        <v>1698.38</v>
      </c>
      <c r="L648" s="274"/>
      <c r="M648" s="278"/>
      <c r="N648" s="279"/>
      <c r="O648" s="279"/>
      <c r="P648" s="279"/>
      <c r="Q648" s="279"/>
      <c r="R648" s="279"/>
      <c r="S648" s="279"/>
      <c r="T648" s="280"/>
      <c r="AT648" s="275" t="s">
        <v>148</v>
      </c>
      <c r="AU648" s="275" t="s">
        <v>80</v>
      </c>
      <c r="AV648" s="273" t="s">
        <v>144</v>
      </c>
      <c r="AW648" s="273" t="s">
        <v>32</v>
      </c>
      <c r="AX648" s="273" t="s">
        <v>78</v>
      </c>
      <c r="AY648" s="275" t="s">
        <v>137</v>
      </c>
    </row>
    <row r="649" spans="1:65" s="171" customFormat="1" ht="16.5" customHeight="1">
      <c r="A649" s="168"/>
      <c r="B649" s="169"/>
      <c r="C649" s="281" t="s">
        <v>771</v>
      </c>
      <c r="D649" s="281" t="s">
        <v>243</v>
      </c>
      <c r="E649" s="282" t="s">
        <v>772</v>
      </c>
      <c r="F649" s="283" t="s">
        <v>773</v>
      </c>
      <c r="G649" s="284" t="s">
        <v>142</v>
      </c>
      <c r="H649" s="285">
        <v>1732.348</v>
      </c>
      <c r="I649" s="78"/>
      <c r="J649" s="286">
        <f>ROUND(I649*H649,2)</f>
        <v>0</v>
      </c>
      <c r="K649" s="283" t="s">
        <v>143</v>
      </c>
      <c r="L649" s="287"/>
      <c r="M649" s="288" t="s">
        <v>3</v>
      </c>
      <c r="N649" s="289" t="s">
        <v>41</v>
      </c>
      <c r="O649" s="248"/>
      <c r="P649" s="249">
        <f>O649*H649</f>
        <v>0</v>
      </c>
      <c r="Q649" s="249">
        <v>4.8999999999999998E-3</v>
      </c>
      <c r="R649" s="249">
        <f>Q649*H649</f>
        <v>8.4885051999999988</v>
      </c>
      <c r="S649" s="249">
        <v>0</v>
      </c>
      <c r="T649" s="250">
        <f>S649*H649</f>
        <v>0</v>
      </c>
      <c r="U649" s="168"/>
      <c r="V649" s="168"/>
      <c r="W649" s="168"/>
      <c r="X649" s="168"/>
      <c r="Y649" s="168"/>
      <c r="Z649" s="168"/>
      <c r="AA649" s="168"/>
      <c r="AB649" s="168"/>
      <c r="AC649" s="168"/>
      <c r="AD649" s="168"/>
      <c r="AE649" s="168"/>
      <c r="AR649" s="251" t="s">
        <v>468</v>
      </c>
      <c r="AT649" s="251" t="s">
        <v>243</v>
      </c>
      <c r="AU649" s="251" t="s">
        <v>80</v>
      </c>
      <c r="AY649" s="160" t="s">
        <v>137</v>
      </c>
      <c r="BE649" s="252">
        <f>IF(N649="základní",J649,0)</f>
        <v>0</v>
      </c>
      <c r="BF649" s="252">
        <f>IF(N649="snížená",J649,0)</f>
        <v>0</v>
      </c>
      <c r="BG649" s="252">
        <f>IF(N649="zákl. přenesená",J649,0)</f>
        <v>0</v>
      </c>
      <c r="BH649" s="252">
        <f>IF(N649="sníž. přenesená",J649,0)</f>
        <v>0</v>
      </c>
      <c r="BI649" s="252">
        <f>IF(N649="nulová",J649,0)</f>
        <v>0</v>
      </c>
      <c r="BJ649" s="160" t="s">
        <v>78</v>
      </c>
      <c r="BK649" s="252">
        <f>ROUND(I649*H649,2)</f>
        <v>0</v>
      </c>
      <c r="BL649" s="160" t="s">
        <v>250</v>
      </c>
      <c r="BM649" s="251" t="s">
        <v>774</v>
      </c>
    </row>
    <row r="650" spans="1:65" s="258" customFormat="1">
      <c r="B650" s="259"/>
      <c r="D650" s="253" t="s">
        <v>148</v>
      </c>
      <c r="F650" s="261" t="s">
        <v>775</v>
      </c>
      <c r="H650" s="262">
        <v>1732.348</v>
      </c>
      <c r="L650" s="259"/>
      <c r="M650" s="263"/>
      <c r="N650" s="264"/>
      <c r="O650" s="264"/>
      <c r="P650" s="264"/>
      <c r="Q650" s="264"/>
      <c r="R650" s="264"/>
      <c r="S650" s="264"/>
      <c r="T650" s="265"/>
      <c r="AT650" s="260" t="s">
        <v>148</v>
      </c>
      <c r="AU650" s="260" t="s">
        <v>80</v>
      </c>
      <c r="AV650" s="258" t="s">
        <v>80</v>
      </c>
      <c r="AW650" s="258" t="s">
        <v>4</v>
      </c>
      <c r="AX650" s="258" t="s">
        <v>78</v>
      </c>
      <c r="AY650" s="260" t="s">
        <v>137</v>
      </c>
    </row>
    <row r="651" spans="1:65" s="171" customFormat="1" ht="16.5" customHeight="1">
      <c r="A651" s="168"/>
      <c r="B651" s="169"/>
      <c r="C651" s="281" t="s">
        <v>776</v>
      </c>
      <c r="D651" s="281" t="s">
        <v>243</v>
      </c>
      <c r="E651" s="282" t="s">
        <v>777</v>
      </c>
      <c r="F651" s="283" t="s">
        <v>778</v>
      </c>
      <c r="G651" s="284" t="s">
        <v>142</v>
      </c>
      <c r="H651" s="285">
        <v>1732.348</v>
      </c>
      <c r="I651" s="78"/>
      <c r="J651" s="286">
        <f>ROUND(I651*H651,2)</f>
        <v>0</v>
      </c>
      <c r="K651" s="283" t="s">
        <v>143</v>
      </c>
      <c r="L651" s="287"/>
      <c r="M651" s="288" t="s">
        <v>3</v>
      </c>
      <c r="N651" s="289" t="s">
        <v>41</v>
      </c>
      <c r="O651" s="248"/>
      <c r="P651" s="249">
        <f>O651*H651</f>
        <v>0</v>
      </c>
      <c r="Q651" s="249">
        <v>5.5999999999999999E-3</v>
      </c>
      <c r="R651" s="249">
        <f>Q651*H651</f>
        <v>9.7011488000000003</v>
      </c>
      <c r="S651" s="249">
        <v>0</v>
      </c>
      <c r="T651" s="250">
        <f>S651*H651</f>
        <v>0</v>
      </c>
      <c r="U651" s="168"/>
      <c r="V651" s="168"/>
      <c r="W651" s="168"/>
      <c r="X651" s="168"/>
      <c r="Y651" s="168"/>
      <c r="Z651" s="168"/>
      <c r="AA651" s="168"/>
      <c r="AB651" s="168"/>
      <c r="AC651" s="168"/>
      <c r="AD651" s="168"/>
      <c r="AE651" s="168"/>
      <c r="AR651" s="251" t="s">
        <v>468</v>
      </c>
      <c r="AT651" s="251" t="s">
        <v>243</v>
      </c>
      <c r="AU651" s="251" t="s">
        <v>80</v>
      </c>
      <c r="AY651" s="160" t="s">
        <v>137</v>
      </c>
      <c r="BE651" s="252">
        <f>IF(N651="základní",J651,0)</f>
        <v>0</v>
      </c>
      <c r="BF651" s="252">
        <f>IF(N651="snížená",J651,0)</f>
        <v>0</v>
      </c>
      <c r="BG651" s="252">
        <f>IF(N651="zákl. přenesená",J651,0)</f>
        <v>0</v>
      </c>
      <c r="BH651" s="252">
        <f>IF(N651="sníž. přenesená",J651,0)</f>
        <v>0</v>
      </c>
      <c r="BI651" s="252">
        <f>IF(N651="nulová",J651,0)</f>
        <v>0</v>
      </c>
      <c r="BJ651" s="160" t="s">
        <v>78</v>
      </c>
      <c r="BK651" s="252">
        <f>ROUND(I651*H651,2)</f>
        <v>0</v>
      </c>
      <c r="BL651" s="160" t="s">
        <v>250</v>
      </c>
      <c r="BM651" s="251" t="s">
        <v>779</v>
      </c>
    </row>
    <row r="652" spans="1:65" s="258" customFormat="1">
      <c r="B652" s="259"/>
      <c r="D652" s="253" t="s">
        <v>148</v>
      </c>
      <c r="F652" s="261" t="s">
        <v>775</v>
      </c>
      <c r="H652" s="262">
        <v>1732.348</v>
      </c>
      <c r="L652" s="259"/>
      <c r="M652" s="263"/>
      <c r="N652" s="264"/>
      <c r="O652" s="264"/>
      <c r="P652" s="264"/>
      <c r="Q652" s="264"/>
      <c r="R652" s="264"/>
      <c r="S652" s="264"/>
      <c r="T652" s="265"/>
      <c r="AT652" s="260" t="s">
        <v>148</v>
      </c>
      <c r="AU652" s="260" t="s">
        <v>80</v>
      </c>
      <c r="AV652" s="258" t="s">
        <v>80</v>
      </c>
      <c r="AW652" s="258" t="s">
        <v>4</v>
      </c>
      <c r="AX652" s="258" t="s">
        <v>78</v>
      </c>
      <c r="AY652" s="260" t="s">
        <v>137</v>
      </c>
    </row>
    <row r="653" spans="1:65" s="171" customFormat="1" ht="24" customHeight="1">
      <c r="A653" s="168"/>
      <c r="B653" s="169"/>
      <c r="C653" s="240" t="s">
        <v>780</v>
      </c>
      <c r="D653" s="240" t="s">
        <v>139</v>
      </c>
      <c r="E653" s="241" t="s">
        <v>781</v>
      </c>
      <c r="F653" s="242" t="s">
        <v>782</v>
      </c>
      <c r="G653" s="243" t="s">
        <v>783</v>
      </c>
      <c r="H653" s="79"/>
      <c r="I653" s="77"/>
      <c r="J653" s="245">
        <f>ROUND(I653*H653,2)</f>
        <v>0</v>
      </c>
      <c r="K653" s="242" t="s">
        <v>143</v>
      </c>
      <c r="L653" s="169"/>
      <c r="M653" s="246" t="s">
        <v>3</v>
      </c>
      <c r="N653" s="247" t="s">
        <v>41</v>
      </c>
      <c r="O653" s="248"/>
      <c r="P653" s="249">
        <f>O653*H653</f>
        <v>0</v>
      </c>
      <c r="Q653" s="249">
        <v>0</v>
      </c>
      <c r="R653" s="249">
        <f>Q653*H653</f>
        <v>0</v>
      </c>
      <c r="S653" s="249">
        <v>0</v>
      </c>
      <c r="T653" s="250">
        <f>S653*H653</f>
        <v>0</v>
      </c>
      <c r="U653" s="168"/>
      <c r="V653" s="168"/>
      <c r="W653" s="168"/>
      <c r="X653" s="168"/>
      <c r="Y653" s="168"/>
      <c r="Z653" s="168"/>
      <c r="AA653" s="168"/>
      <c r="AB653" s="168"/>
      <c r="AC653" s="168"/>
      <c r="AD653" s="168"/>
      <c r="AE653" s="168"/>
      <c r="AR653" s="251" t="s">
        <v>250</v>
      </c>
      <c r="AT653" s="251" t="s">
        <v>139</v>
      </c>
      <c r="AU653" s="251" t="s">
        <v>80</v>
      </c>
      <c r="AY653" s="160" t="s">
        <v>137</v>
      </c>
      <c r="BE653" s="252">
        <f>IF(N653="základní",J653,0)</f>
        <v>0</v>
      </c>
      <c r="BF653" s="252">
        <f>IF(N653="snížená",J653,0)</f>
        <v>0</v>
      </c>
      <c r="BG653" s="252">
        <f>IF(N653="zákl. přenesená",J653,0)</f>
        <v>0</v>
      </c>
      <c r="BH653" s="252">
        <f>IF(N653="sníž. přenesená",J653,0)</f>
        <v>0</v>
      </c>
      <c r="BI653" s="252">
        <f>IF(N653="nulová",J653,0)</f>
        <v>0</v>
      </c>
      <c r="BJ653" s="160" t="s">
        <v>78</v>
      </c>
      <c r="BK653" s="252">
        <f>ROUND(I653*H653,2)</f>
        <v>0</v>
      </c>
      <c r="BL653" s="160" t="s">
        <v>250</v>
      </c>
      <c r="BM653" s="251" t="s">
        <v>784</v>
      </c>
    </row>
    <row r="654" spans="1:65" s="171" customFormat="1" ht="86.4">
      <c r="A654" s="168"/>
      <c r="B654" s="169"/>
      <c r="C654" s="168"/>
      <c r="D654" s="253" t="s">
        <v>146</v>
      </c>
      <c r="E654" s="168"/>
      <c r="F654" s="254" t="s">
        <v>785</v>
      </c>
      <c r="G654" s="168"/>
      <c r="H654" s="168"/>
      <c r="I654" s="168"/>
      <c r="J654" s="168"/>
      <c r="K654" s="168"/>
      <c r="L654" s="169"/>
      <c r="M654" s="255"/>
      <c r="N654" s="256"/>
      <c r="O654" s="248"/>
      <c r="P654" s="248"/>
      <c r="Q654" s="248"/>
      <c r="R654" s="248"/>
      <c r="S654" s="248"/>
      <c r="T654" s="257"/>
      <c r="U654" s="168"/>
      <c r="V654" s="168"/>
      <c r="W654" s="168"/>
      <c r="X654" s="168"/>
      <c r="Y654" s="168"/>
      <c r="Z654" s="168"/>
      <c r="AA654" s="168"/>
      <c r="AB654" s="168"/>
      <c r="AC654" s="168"/>
      <c r="AD654" s="168"/>
      <c r="AE654" s="168"/>
      <c r="AT654" s="160" t="s">
        <v>146</v>
      </c>
      <c r="AU654" s="160" t="s">
        <v>80</v>
      </c>
    </row>
    <row r="655" spans="1:65" s="227" customFormat="1" ht="22.8" customHeight="1">
      <c r="B655" s="228"/>
      <c r="D655" s="229" t="s">
        <v>69</v>
      </c>
      <c r="E655" s="238" t="s">
        <v>786</v>
      </c>
      <c r="F655" s="238" t="s">
        <v>787</v>
      </c>
      <c r="J655" s="239">
        <f>BK655</f>
        <v>0</v>
      </c>
      <c r="L655" s="228"/>
      <c r="M655" s="232"/>
      <c r="N655" s="233"/>
      <c r="O655" s="233"/>
      <c r="P655" s="234">
        <f>SUM(P656:P662)</f>
        <v>0</v>
      </c>
      <c r="Q655" s="233"/>
      <c r="R655" s="234">
        <f>SUM(R656:R662)</f>
        <v>0.01</v>
      </c>
      <c r="S655" s="233"/>
      <c r="T655" s="235">
        <f>SUM(T656:T662)</f>
        <v>0</v>
      </c>
      <c r="AR655" s="229" t="s">
        <v>80</v>
      </c>
      <c r="AT655" s="236" t="s">
        <v>69</v>
      </c>
      <c r="AU655" s="236" t="s">
        <v>78</v>
      </c>
      <c r="AY655" s="229" t="s">
        <v>137</v>
      </c>
      <c r="BK655" s="237">
        <f>SUM(BK656:BK662)</f>
        <v>0</v>
      </c>
    </row>
    <row r="656" spans="1:65" s="171" customFormat="1" ht="16.5" customHeight="1">
      <c r="A656" s="168"/>
      <c r="B656" s="169"/>
      <c r="C656" s="240" t="s">
        <v>788</v>
      </c>
      <c r="D656" s="240" t="s">
        <v>139</v>
      </c>
      <c r="E656" s="241" t="s">
        <v>789</v>
      </c>
      <c r="F656" s="242" t="s">
        <v>790</v>
      </c>
      <c r="G656" s="243" t="s">
        <v>575</v>
      </c>
      <c r="H656" s="244">
        <v>10</v>
      </c>
      <c r="I656" s="77"/>
      <c r="J656" s="245">
        <f>ROUND(I656*H656,2)</f>
        <v>0</v>
      </c>
      <c r="K656" s="242" t="s">
        <v>143</v>
      </c>
      <c r="L656" s="169"/>
      <c r="M656" s="246" t="s">
        <v>3</v>
      </c>
      <c r="N656" s="247" t="s">
        <v>41</v>
      </c>
      <c r="O656" s="248"/>
      <c r="P656" s="249">
        <f>O656*H656</f>
        <v>0</v>
      </c>
      <c r="Q656" s="249">
        <v>1E-3</v>
      </c>
      <c r="R656" s="249">
        <f>Q656*H656</f>
        <v>0.01</v>
      </c>
      <c r="S656" s="249">
        <v>0</v>
      </c>
      <c r="T656" s="250">
        <f>S656*H656</f>
        <v>0</v>
      </c>
      <c r="U656" s="168"/>
      <c r="V656" s="168"/>
      <c r="W656" s="168"/>
      <c r="X656" s="168"/>
      <c r="Y656" s="168"/>
      <c r="Z656" s="168"/>
      <c r="AA656" s="168"/>
      <c r="AB656" s="168"/>
      <c r="AC656" s="168"/>
      <c r="AD656" s="168"/>
      <c r="AE656" s="168"/>
      <c r="AR656" s="251" t="s">
        <v>250</v>
      </c>
      <c r="AT656" s="251" t="s">
        <v>139</v>
      </c>
      <c r="AU656" s="251" t="s">
        <v>80</v>
      </c>
      <c r="AY656" s="160" t="s">
        <v>137</v>
      </c>
      <c r="BE656" s="252">
        <f>IF(N656="základní",J656,0)</f>
        <v>0</v>
      </c>
      <c r="BF656" s="252">
        <f>IF(N656="snížená",J656,0)</f>
        <v>0</v>
      </c>
      <c r="BG656" s="252">
        <f>IF(N656="zákl. přenesená",J656,0)</f>
        <v>0</v>
      </c>
      <c r="BH656" s="252">
        <f>IF(N656="sníž. přenesená",J656,0)</f>
        <v>0</v>
      </c>
      <c r="BI656" s="252">
        <f>IF(N656="nulová",J656,0)</f>
        <v>0</v>
      </c>
      <c r="BJ656" s="160" t="s">
        <v>78</v>
      </c>
      <c r="BK656" s="252">
        <f>ROUND(I656*H656,2)</f>
        <v>0</v>
      </c>
      <c r="BL656" s="160" t="s">
        <v>250</v>
      </c>
      <c r="BM656" s="251" t="s">
        <v>791</v>
      </c>
    </row>
    <row r="657" spans="1:65" s="266" customFormat="1">
      <c r="B657" s="267"/>
      <c r="D657" s="253" t="s">
        <v>148</v>
      </c>
      <c r="E657" s="268" t="s">
        <v>3</v>
      </c>
      <c r="F657" s="269" t="s">
        <v>792</v>
      </c>
      <c r="H657" s="268" t="s">
        <v>3</v>
      </c>
      <c r="L657" s="267"/>
      <c r="M657" s="270"/>
      <c r="N657" s="271"/>
      <c r="O657" s="271"/>
      <c r="P657" s="271"/>
      <c r="Q657" s="271"/>
      <c r="R657" s="271"/>
      <c r="S657" s="271"/>
      <c r="T657" s="272"/>
      <c r="AT657" s="268" t="s">
        <v>148</v>
      </c>
      <c r="AU657" s="268" t="s">
        <v>80</v>
      </c>
      <c r="AV657" s="266" t="s">
        <v>78</v>
      </c>
      <c r="AW657" s="266" t="s">
        <v>32</v>
      </c>
      <c r="AX657" s="266" t="s">
        <v>70</v>
      </c>
      <c r="AY657" s="268" t="s">
        <v>137</v>
      </c>
    </row>
    <row r="658" spans="1:65" s="258" customFormat="1">
      <c r="B658" s="259"/>
      <c r="D658" s="253" t="s">
        <v>148</v>
      </c>
      <c r="E658" s="260" t="s">
        <v>3</v>
      </c>
      <c r="F658" s="261" t="s">
        <v>793</v>
      </c>
      <c r="H658" s="262">
        <v>1</v>
      </c>
      <c r="L658" s="259"/>
      <c r="M658" s="263"/>
      <c r="N658" s="264"/>
      <c r="O658" s="264"/>
      <c r="P658" s="264"/>
      <c r="Q658" s="264"/>
      <c r="R658" s="264"/>
      <c r="S658" s="264"/>
      <c r="T658" s="265"/>
      <c r="AT658" s="260" t="s">
        <v>148</v>
      </c>
      <c r="AU658" s="260" t="s">
        <v>80</v>
      </c>
      <c r="AV658" s="258" t="s">
        <v>80</v>
      </c>
      <c r="AW658" s="258" t="s">
        <v>32</v>
      </c>
      <c r="AX658" s="258" t="s">
        <v>70</v>
      </c>
      <c r="AY658" s="260" t="s">
        <v>137</v>
      </c>
    </row>
    <row r="659" spans="1:65" s="258" customFormat="1">
      <c r="B659" s="259"/>
      <c r="D659" s="253" t="s">
        <v>148</v>
      </c>
      <c r="E659" s="260" t="s">
        <v>3</v>
      </c>
      <c r="F659" s="261" t="s">
        <v>794</v>
      </c>
      <c r="H659" s="262">
        <v>3</v>
      </c>
      <c r="L659" s="259"/>
      <c r="M659" s="263"/>
      <c r="N659" s="264"/>
      <c r="O659" s="264"/>
      <c r="P659" s="264"/>
      <c r="Q659" s="264"/>
      <c r="R659" s="264"/>
      <c r="S659" s="264"/>
      <c r="T659" s="265"/>
      <c r="AT659" s="260" t="s">
        <v>148</v>
      </c>
      <c r="AU659" s="260" t="s">
        <v>80</v>
      </c>
      <c r="AV659" s="258" t="s">
        <v>80</v>
      </c>
      <c r="AW659" s="258" t="s">
        <v>32</v>
      </c>
      <c r="AX659" s="258" t="s">
        <v>70</v>
      </c>
      <c r="AY659" s="260" t="s">
        <v>137</v>
      </c>
    </row>
    <row r="660" spans="1:65" s="258" customFormat="1">
      <c r="B660" s="259"/>
      <c r="D660" s="253" t="s">
        <v>148</v>
      </c>
      <c r="E660" s="260" t="s">
        <v>3</v>
      </c>
      <c r="F660" s="261" t="s">
        <v>795</v>
      </c>
      <c r="H660" s="262">
        <v>2</v>
      </c>
      <c r="L660" s="259"/>
      <c r="M660" s="263"/>
      <c r="N660" s="264"/>
      <c r="O660" s="264"/>
      <c r="P660" s="264"/>
      <c r="Q660" s="264"/>
      <c r="R660" s="264"/>
      <c r="S660" s="264"/>
      <c r="T660" s="265"/>
      <c r="AT660" s="260" t="s">
        <v>148</v>
      </c>
      <c r="AU660" s="260" t="s">
        <v>80</v>
      </c>
      <c r="AV660" s="258" t="s">
        <v>80</v>
      </c>
      <c r="AW660" s="258" t="s">
        <v>32</v>
      </c>
      <c r="AX660" s="258" t="s">
        <v>70</v>
      </c>
      <c r="AY660" s="260" t="s">
        <v>137</v>
      </c>
    </row>
    <row r="661" spans="1:65" s="258" customFormat="1">
      <c r="B661" s="259"/>
      <c r="D661" s="253" t="s">
        <v>148</v>
      </c>
      <c r="E661" s="260" t="s">
        <v>3</v>
      </c>
      <c r="F661" s="261" t="s">
        <v>796</v>
      </c>
      <c r="H661" s="262">
        <v>4</v>
      </c>
      <c r="L661" s="259"/>
      <c r="M661" s="263"/>
      <c r="N661" s="264"/>
      <c r="O661" s="264"/>
      <c r="P661" s="264"/>
      <c r="Q661" s="264"/>
      <c r="R661" s="264"/>
      <c r="S661" s="264"/>
      <c r="T661" s="265"/>
      <c r="AT661" s="260" t="s">
        <v>148</v>
      </c>
      <c r="AU661" s="260" t="s">
        <v>80</v>
      </c>
      <c r="AV661" s="258" t="s">
        <v>80</v>
      </c>
      <c r="AW661" s="258" t="s">
        <v>32</v>
      </c>
      <c r="AX661" s="258" t="s">
        <v>70</v>
      </c>
      <c r="AY661" s="260" t="s">
        <v>137</v>
      </c>
    </row>
    <row r="662" spans="1:65" s="273" customFormat="1">
      <c r="B662" s="274"/>
      <c r="D662" s="253" t="s">
        <v>148</v>
      </c>
      <c r="E662" s="275" t="s">
        <v>3</v>
      </c>
      <c r="F662" s="276" t="s">
        <v>184</v>
      </c>
      <c r="H662" s="277">
        <v>10</v>
      </c>
      <c r="L662" s="274"/>
      <c r="M662" s="278"/>
      <c r="N662" s="279"/>
      <c r="O662" s="279"/>
      <c r="P662" s="279"/>
      <c r="Q662" s="279"/>
      <c r="R662" s="279"/>
      <c r="S662" s="279"/>
      <c r="T662" s="280"/>
      <c r="AT662" s="275" t="s">
        <v>148</v>
      </c>
      <c r="AU662" s="275" t="s">
        <v>80</v>
      </c>
      <c r="AV662" s="273" t="s">
        <v>144</v>
      </c>
      <c r="AW662" s="273" t="s">
        <v>32</v>
      </c>
      <c r="AX662" s="273" t="s">
        <v>78</v>
      </c>
      <c r="AY662" s="275" t="s">
        <v>137</v>
      </c>
    </row>
    <row r="663" spans="1:65" s="227" customFormat="1" ht="22.8" customHeight="1">
      <c r="B663" s="228"/>
      <c r="D663" s="229" t="s">
        <v>69</v>
      </c>
      <c r="E663" s="238" t="s">
        <v>797</v>
      </c>
      <c r="F663" s="238" t="s">
        <v>798</v>
      </c>
      <c r="J663" s="239">
        <f>BK663</f>
        <v>0</v>
      </c>
      <c r="L663" s="228"/>
      <c r="M663" s="232"/>
      <c r="N663" s="233"/>
      <c r="O663" s="233"/>
      <c r="P663" s="234">
        <f>SUM(P664:P702)</f>
        <v>0</v>
      </c>
      <c r="Q663" s="233"/>
      <c r="R663" s="234">
        <f>SUM(R664:R702)</f>
        <v>0.13387500000000002</v>
      </c>
      <c r="S663" s="233"/>
      <c r="T663" s="235">
        <f>SUM(T664:T702)</f>
        <v>0.10010000000000001</v>
      </c>
      <c r="AR663" s="229" t="s">
        <v>80</v>
      </c>
      <c r="AT663" s="236" t="s">
        <v>69</v>
      </c>
      <c r="AU663" s="236" t="s">
        <v>78</v>
      </c>
      <c r="AY663" s="229" t="s">
        <v>137</v>
      </c>
      <c r="BK663" s="237">
        <f>SUM(BK664:BK702)</f>
        <v>0</v>
      </c>
    </row>
    <row r="664" spans="1:65" s="171" customFormat="1" ht="16.5" customHeight="1">
      <c r="A664" s="168"/>
      <c r="B664" s="169"/>
      <c r="C664" s="240" t="s">
        <v>799</v>
      </c>
      <c r="D664" s="240" t="s">
        <v>139</v>
      </c>
      <c r="E664" s="241" t="s">
        <v>800</v>
      </c>
      <c r="F664" s="242" t="s">
        <v>801</v>
      </c>
      <c r="G664" s="243" t="s">
        <v>302</v>
      </c>
      <c r="H664" s="244">
        <v>203</v>
      </c>
      <c r="I664" s="77"/>
      <c r="J664" s="245">
        <f>ROUND(I664*H664,2)</f>
        <v>0</v>
      </c>
      <c r="K664" s="242" t="s">
        <v>143</v>
      </c>
      <c r="L664" s="169"/>
      <c r="M664" s="246" t="s">
        <v>3</v>
      </c>
      <c r="N664" s="247" t="s">
        <v>41</v>
      </c>
      <c r="O664" s="248"/>
      <c r="P664" s="249">
        <f>O664*H664</f>
        <v>0</v>
      </c>
      <c r="Q664" s="249">
        <v>0</v>
      </c>
      <c r="R664" s="249">
        <f>Q664*H664</f>
        <v>0</v>
      </c>
      <c r="S664" s="249">
        <v>0</v>
      </c>
      <c r="T664" s="250">
        <f>S664*H664</f>
        <v>0</v>
      </c>
      <c r="U664" s="168"/>
      <c r="V664" s="168"/>
      <c r="W664" s="168"/>
      <c r="X664" s="168"/>
      <c r="Y664" s="168"/>
      <c r="Z664" s="168"/>
      <c r="AA664" s="168"/>
      <c r="AB664" s="168"/>
      <c r="AC664" s="168"/>
      <c r="AD664" s="168"/>
      <c r="AE664" s="168"/>
      <c r="AR664" s="251" t="s">
        <v>250</v>
      </c>
      <c r="AT664" s="251" t="s">
        <v>139</v>
      </c>
      <c r="AU664" s="251" t="s">
        <v>80</v>
      </c>
      <c r="AY664" s="160" t="s">
        <v>137</v>
      </c>
      <c r="BE664" s="252">
        <f>IF(N664="základní",J664,0)</f>
        <v>0</v>
      </c>
      <c r="BF664" s="252">
        <f>IF(N664="snížená",J664,0)</f>
        <v>0</v>
      </c>
      <c r="BG664" s="252">
        <f>IF(N664="zákl. přenesená",J664,0)</f>
        <v>0</v>
      </c>
      <c r="BH664" s="252">
        <f>IF(N664="sníž. přenesená",J664,0)</f>
        <v>0</v>
      </c>
      <c r="BI664" s="252">
        <f>IF(N664="nulová",J664,0)</f>
        <v>0</v>
      </c>
      <c r="BJ664" s="160" t="s">
        <v>78</v>
      </c>
      <c r="BK664" s="252">
        <f>ROUND(I664*H664,2)</f>
        <v>0</v>
      </c>
      <c r="BL664" s="160" t="s">
        <v>250</v>
      </c>
      <c r="BM664" s="251" t="s">
        <v>802</v>
      </c>
    </row>
    <row r="665" spans="1:65" s="171" customFormat="1" ht="28.8">
      <c r="A665" s="168"/>
      <c r="B665" s="169"/>
      <c r="C665" s="168"/>
      <c r="D665" s="253" t="s">
        <v>146</v>
      </c>
      <c r="E665" s="168"/>
      <c r="F665" s="254" t="s">
        <v>803</v>
      </c>
      <c r="G665" s="168"/>
      <c r="H665" s="168"/>
      <c r="I665" s="168"/>
      <c r="J665" s="168"/>
      <c r="K665" s="168"/>
      <c r="L665" s="169"/>
      <c r="M665" s="255"/>
      <c r="N665" s="256"/>
      <c r="O665" s="248"/>
      <c r="P665" s="248"/>
      <c r="Q665" s="248"/>
      <c r="R665" s="248"/>
      <c r="S665" s="248"/>
      <c r="T665" s="257"/>
      <c r="U665" s="168"/>
      <c r="V665" s="168"/>
      <c r="W665" s="168"/>
      <c r="X665" s="168"/>
      <c r="Y665" s="168"/>
      <c r="Z665" s="168"/>
      <c r="AA665" s="168"/>
      <c r="AB665" s="168"/>
      <c r="AC665" s="168"/>
      <c r="AD665" s="168"/>
      <c r="AE665" s="168"/>
      <c r="AT665" s="160" t="s">
        <v>146</v>
      </c>
      <c r="AU665" s="160" t="s">
        <v>80</v>
      </c>
    </row>
    <row r="666" spans="1:65" s="258" customFormat="1">
      <c r="B666" s="259"/>
      <c r="D666" s="253" t="s">
        <v>148</v>
      </c>
      <c r="E666" s="260" t="s">
        <v>3</v>
      </c>
      <c r="F666" s="261" t="s">
        <v>804</v>
      </c>
      <c r="H666" s="262">
        <v>52.5</v>
      </c>
      <c r="L666" s="259"/>
      <c r="M666" s="263"/>
      <c r="N666" s="264"/>
      <c r="O666" s="264"/>
      <c r="P666" s="264"/>
      <c r="Q666" s="264"/>
      <c r="R666" s="264"/>
      <c r="S666" s="264"/>
      <c r="T666" s="265"/>
      <c r="AT666" s="260" t="s">
        <v>148</v>
      </c>
      <c r="AU666" s="260" t="s">
        <v>80</v>
      </c>
      <c r="AV666" s="258" t="s">
        <v>80</v>
      </c>
      <c r="AW666" s="258" t="s">
        <v>32</v>
      </c>
      <c r="AX666" s="258" t="s">
        <v>70</v>
      </c>
      <c r="AY666" s="260" t="s">
        <v>137</v>
      </c>
    </row>
    <row r="667" spans="1:65" s="258" customFormat="1">
      <c r="B667" s="259"/>
      <c r="D667" s="253" t="s">
        <v>148</v>
      </c>
      <c r="E667" s="260" t="s">
        <v>3</v>
      </c>
      <c r="F667" s="261" t="s">
        <v>805</v>
      </c>
      <c r="H667" s="262">
        <v>21</v>
      </c>
      <c r="L667" s="259"/>
      <c r="M667" s="263"/>
      <c r="N667" s="264"/>
      <c r="O667" s="264"/>
      <c r="P667" s="264"/>
      <c r="Q667" s="264"/>
      <c r="R667" s="264"/>
      <c r="S667" s="264"/>
      <c r="T667" s="265"/>
      <c r="AT667" s="260" t="s">
        <v>148</v>
      </c>
      <c r="AU667" s="260" t="s">
        <v>80</v>
      </c>
      <c r="AV667" s="258" t="s">
        <v>80</v>
      </c>
      <c r="AW667" s="258" t="s">
        <v>32</v>
      </c>
      <c r="AX667" s="258" t="s">
        <v>70</v>
      </c>
      <c r="AY667" s="260" t="s">
        <v>137</v>
      </c>
    </row>
    <row r="668" spans="1:65" s="258" customFormat="1">
      <c r="B668" s="259"/>
      <c r="D668" s="253" t="s">
        <v>148</v>
      </c>
      <c r="E668" s="260" t="s">
        <v>3</v>
      </c>
      <c r="F668" s="261" t="s">
        <v>806</v>
      </c>
      <c r="H668" s="262">
        <v>21</v>
      </c>
      <c r="L668" s="259"/>
      <c r="M668" s="263"/>
      <c r="N668" s="264"/>
      <c r="O668" s="264"/>
      <c r="P668" s="264"/>
      <c r="Q668" s="264"/>
      <c r="R668" s="264"/>
      <c r="S668" s="264"/>
      <c r="T668" s="265"/>
      <c r="AT668" s="260" t="s">
        <v>148</v>
      </c>
      <c r="AU668" s="260" t="s">
        <v>80</v>
      </c>
      <c r="AV668" s="258" t="s">
        <v>80</v>
      </c>
      <c r="AW668" s="258" t="s">
        <v>32</v>
      </c>
      <c r="AX668" s="258" t="s">
        <v>70</v>
      </c>
      <c r="AY668" s="260" t="s">
        <v>137</v>
      </c>
    </row>
    <row r="669" spans="1:65" s="258" customFormat="1">
      <c r="B669" s="259"/>
      <c r="D669" s="253" t="s">
        <v>148</v>
      </c>
      <c r="E669" s="260" t="s">
        <v>3</v>
      </c>
      <c r="F669" s="261" t="s">
        <v>807</v>
      </c>
      <c r="H669" s="262">
        <v>58.5</v>
      </c>
      <c r="L669" s="259"/>
      <c r="M669" s="263"/>
      <c r="N669" s="264"/>
      <c r="O669" s="264"/>
      <c r="P669" s="264"/>
      <c r="Q669" s="264"/>
      <c r="R669" s="264"/>
      <c r="S669" s="264"/>
      <c r="T669" s="265"/>
      <c r="AT669" s="260" t="s">
        <v>148</v>
      </c>
      <c r="AU669" s="260" t="s">
        <v>80</v>
      </c>
      <c r="AV669" s="258" t="s">
        <v>80</v>
      </c>
      <c r="AW669" s="258" t="s">
        <v>32</v>
      </c>
      <c r="AX669" s="258" t="s">
        <v>70</v>
      </c>
      <c r="AY669" s="260" t="s">
        <v>137</v>
      </c>
    </row>
    <row r="670" spans="1:65" s="258" customFormat="1">
      <c r="B670" s="259"/>
      <c r="D670" s="253" t="s">
        <v>148</v>
      </c>
      <c r="E670" s="260" t="s">
        <v>3</v>
      </c>
      <c r="F670" s="261" t="s">
        <v>808</v>
      </c>
      <c r="H670" s="262">
        <v>50</v>
      </c>
      <c r="L670" s="259"/>
      <c r="M670" s="263"/>
      <c r="N670" s="264"/>
      <c r="O670" s="264"/>
      <c r="P670" s="264"/>
      <c r="Q670" s="264"/>
      <c r="R670" s="264"/>
      <c r="S670" s="264"/>
      <c r="T670" s="265"/>
      <c r="AT670" s="260" t="s">
        <v>148</v>
      </c>
      <c r="AU670" s="260" t="s">
        <v>80</v>
      </c>
      <c r="AV670" s="258" t="s">
        <v>80</v>
      </c>
      <c r="AW670" s="258" t="s">
        <v>32</v>
      </c>
      <c r="AX670" s="258" t="s">
        <v>70</v>
      </c>
      <c r="AY670" s="260" t="s">
        <v>137</v>
      </c>
    </row>
    <row r="671" spans="1:65" s="273" customFormat="1">
      <c r="B671" s="274"/>
      <c r="D671" s="253" t="s">
        <v>148</v>
      </c>
      <c r="E671" s="275" t="s">
        <v>3</v>
      </c>
      <c r="F671" s="276" t="s">
        <v>184</v>
      </c>
      <c r="H671" s="277">
        <v>203</v>
      </c>
      <c r="L671" s="274"/>
      <c r="M671" s="278"/>
      <c r="N671" s="279"/>
      <c r="O671" s="279"/>
      <c r="P671" s="279"/>
      <c r="Q671" s="279"/>
      <c r="R671" s="279"/>
      <c r="S671" s="279"/>
      <c r="T671" s="280"/>
      <c r="AT671" s="275" t="s">
        <v>148</v>
      </c>
      <c r="AU671" s="275" t="s">
        <v>80</v>
      </c>
      <c r="AV671" s="273" t="s">
        <v>144</v>
      </c>
      <c r="AW671" s="273" t="s">
        <v>32</v>
      </c>
      <c r="AX671" s="273" t="s">
        <v>78</v>
      </c>
      <c r="AY671" s="275" t="s">
        <v>137</v>
      </c>
    </row>
    <row r="672" spans="1:65" s="171" customFormat="1" ht="16.5" customHeight="1">
      <c r="A672" s="168"/>
      <c r="B672" s="169"/>
      <c r="C672" s="281" t="s">
        <v>809</v>
      </c>
      <c r="D672" s="281" t="s">
        <v>243</v>
      </c>
      <c r="E672" s="282" t="s">
        <v>810</v>
      </c>
      <c r="F672" s="283" t="s">
        <v>811</v>
      </c>
      <c r="G672" s="284" t="s">
        <v>812</v>
      </c>
      <c r="H672" s="285">
        <v>102.515</v>
      </c>
      <c r="I672" s="78"/>
      <c r="J672" s="286">
        <f>ROUND(I672*H672,2)</f>
        <v>0</v>
      </c>
      <c r="K672" s="283" t="s">
        <v>143</v>
      </c>
      <c r="L672" s="287"/>
      <c r="M672" s="288" t="s">
        <v>3</v>
      </c>
      <c r="N672" s="289" t="s">
        <v>41</v>
      </c>
      <c r="O672" s="248"/>
      <c r="P672" s="249">
        <f>O672*H672</f>
        <v>0</v>
      </c>
      <c r="Q672" s="249">
        <v>1E-3</v>
      </c>
      <c r="R672" s="249">
        <f>Q672*H672</f>
        <v>0.10251500000000001</v>
      </c>
      <c r="S672" s="249">
        <v>0</v>
      </c>
      <c r="T672" s="250">
        <f>S672*H672</f>
        <v>0</v>
      </c>
      <c r="U672" s="168"/>
      <c r="V672" s="168"/>
      <c r="W672" s="168"/>
      <c r="X672" s="168"/>
      <c r="Y672" s="168"/>
      <c r="Z672" s="168"/>
      <c r="AA672" s="168"/>
      <c r="AB672" s="168"/>
      <c r="AC672" s="168"/>
      <c r="AD672" s="168"/>
      <c r="AE672" s="168"/>
      <c r="AR672" s="251" t="s">
        <v>468</v>
      </c>
      <c r="AT672" s="251" t="s">
        <v>243</v>
      </c>
      <c r="AU672" s="251" t="s">
        <v>80</v>
      </c>
      <c r="AY672" s="160" t="s">
        <v>137</v>
      </c>
      <c r="BE672" s="252">
        <f>IF(N672="základní",J672,0)</f>
        <v>0</v>
      </c>
      <c r="BF672" s="252">
        <f>IF(N672="snížená",J672,0)</f>
        <v>0</v>
      </c>
      <c r="BG672" s="252">
        <f>IF(N672="zákl. přenesená",J672,0)</f>
        <v>0</v>
      </c>
      <c r="BH672" s="252">
        <f>IF(N672="sníž. přenesená",J672,0)</f>
        <v>0</v>
      </c>
      <c r="BI672" s="252">
        <f>IF(N672="nulová",J672,0)</f>
        <v>0</v>
      </c>
      <c r="BJ672" s="160" t="s">
        <v>78</v>
      </c>
      <c r="BK672" s="252">
        <f>ROUND(I672*H672,2)</f>
        <v>0</v>
      </c>
      <c r="BL672" s="160" t="s">
        <v>250</v>
      </c>
      <c r="BM672" s="251" t="s">
        <v>813</v>
      </c>
    </row>
    <row r="673" spans="1:65" s="258" customFormat="1">
      <c r="B673" s="259"/>
      <c r="D673" s="253" t="s">
        <v>148</v>
      </c>
      <c r="E673" s="260" t="s">
        <v>3</v>
      </c>
      <c r="F673" s="261" t="s">
        <v>814</v>
      </c>
      <c r="H673" s="262">
        <v>102.515</v>
      </c>
      <c r="L673" s="259"/>
      <c r="M673" s="263"/>
      <c r="N673" s="264"/>
      <c r="O673" s="264"/>
      <c r="P673" s="264"/>
      <c r="Q673" s="264"/>
      <c r="R673" s="264"/>
      <c r="S673" s="264"/>
      <c r="T673" s="265"/>
      <c r="AT673" s="260" t="s">
        <v>148</v>
      </c>
      <c r="AU673" s="260" t="s">
        <v>80</v>
      </c>
      <c r="AV673" s="258" t="s">
        <v>80</v>
      </c>
      <c r="AW673" s="258" t="s">
        <v>32</v>
      </c>
      <c r="AX673" s="258" t="s">
        <v>78</v>
      </c>
      <c r="AY673" s="260" t="s">
        <v>137</v>
      </c>
    </row>
    <row r="674" spans="1:65" s="171" customFormat="1" ht="16.5" customHeight="1">
      <c r="A674" s="168"/>
      <c r="B674" s="169"/>
      <c r="C674" s="240" t="s">
        <v>815</v>
      </c>
      <c r="D674" s="240" t="s">
        <v>139</v>
      </c>
      <c r="E674" s="241" t="s">
        <v>816</v>
      </c>
      <c r="F674" s="242" t="s">
        <v>817</v>
      </c>
      <c r="G674" s="243" t="s">
        <v>575</v>
      </c>
      <c r="H674" s="244">
        <v>42</v>
      </c>
      <c r="I674" s="77"/>
      <c r="J674" s="245">
        <f>ROUND(I674*H674,2)</f>
        <v>0</v>
      </c>
      <c r="K674" s="242" t="s">
        <v>143</v>
      </c>
      <c r="L674" s="169"/>
      <c r="M674" s="246" t="s">
        <v>3</v>
      </c>
      <c r="N674" s="247" t="s">
        <v>41</v>
      </c>
      <c r="O674" s="248"/>
      <c r="P674" s="249">
        <f>O674*H674</f>
        <v>0</v>
      </c>
      <c r="Q674" s="249">
        <v>0</v>
      </c>
      <c r="R674" s="249">
        <f>Q674*H674</f>
        <v>0</v>
      </c>
      <c r="S674" s="249">
        <v>0</v>
      </c>
      <c r="T674" s="250">
        <f>S674*H674</f>
        <v>0</v>
      </c>
      <c r="U674" s="168"/>
      <c r="V674" s="168"/>
      <c r="W674" s="168"/>
      <c r="X674" s="168"/>
      <c r="Y674" s="168"/>
      <c r="Z674" s="168"/>
      <c r="AA674" s="168"/>
      <c r="AB674" s="168"/>
      <c r="AC674" s="168"/>
      <c r="AD674" s="168"/>
      <c r="AE674" s="168"/>
      <c r="AR674" s="251" t="s">
        <v>250</v>
      </c>
      <c r="AT674" s="251" t="s">
        <v>139</v>
      </c>
      <c r="AU674" s="251" t="s">
        <v>80</v>
      </c>
      <c r="AY674" s="160" t="s">
        <v>137</v>
      </c>
      <c r="BE674" s="252">
        <f>IF(N674="základní",J674,0)</f>
        <v>0</v>
      </c>
      <c r="BF674" s="252">
        <f>IF(N674="snížená",J674,0)</f>
        <v>0</v>
      </c>
      <c r="BG674" s="252">
        <f>IF(N674="zákl. přenesená",J674,0)</f>
        <v>0</v>
      </c>
      <c r="BH674" s="252">
        <f>IF(N674="sníž. přenesená",J674,0)</f>
        <v>0</v>
      </c>
      <c r="BI674" s="252">
        <f>IF(N674="nulová",J674,0)</f>
        <v>0</v>
      </c>
      <c r="BJ674" s="160" t="s">
        <v>78</v>
      </c>
      <c r="BK674" s="252">
        <f>ROUND(I674*H674,2)</f>
        <v>0</v>
      </c>
      <c r="BL674" s="160" t="s">
        <v>250</v>
      </c>
      <c r="BM674" s="251" t="s">
        <v>818</v>
      </c>
    </row>
    <row r="675" spans="1:65" s="171" customFormat="1" ht="28.8">
      <c r="A675" s="168"/>
      <c r="B675" s="169"/>
      <c r="C675" s="168"/>
      <c r="D675" s="253" t="s">
        <v>146</v>
      </c>
      <c r="E675" s="168"/>
      <c r="F675" s="254" t="s">
        <v>803</v>
      </c>
      <c r="G675" s="168"/>
      <c r="H675" s="168"/>
      <c r="I675" s="168"/>
      <c r="J675" s="168"/>
      <c r="K675" s="168"/>
      <c r="L675" s="169"/>
      <c r="M675" s="255"/>
      <c r="N675" s="256"/>
      <c r="O675" s="248"/>
      <c r="P675" s="248"/>
      <c r="Q675" s="248"/>
      <c r="R675" s="248"/>
      <c r="S675" s="248"/>
      <c r="T675" s="257"/>
      <c r="U675" s="168"/>
      <c r="V675" s="168"/>
      <c r="W675" s="168"/>
      <c r="X675" s="168"/>
      <c r="Y675" s="168"/>
      <c r="Z675" s="168"/>
      <c r="AA675" s="168"/>
      <c r="AB675" s="168"/>
      <c r="AC675" s="168"/>
      <c r="AD675" s="168"/>
      <c r="AE675" s="168"/>
      <c r="AT675" s="160" t="s">
        <v>146</v>
      </c>
      <c r="AU675" s="160" t="s">
        <v>80</v>
      </c>
    </row>
    <row r="676" spans="1:65" s="258" customFormat="1">
      <c r="B676" s="259"/>
      <c r="D676" s="253" t="s">
        <v>148</v>
      </c>
      <c r="E676" s="260" t="s">
        <v>3</v>
      </c>
      <c r="F676" s="261" t="s">
        <v>819</v>
      </c>
      <c r="H676" s="262">
        <v>10</v>
      </c>
      <c r="L676" s="259"/>
      <c r="M676" s="263"/>
      <c r="N676" s="264"/>
      <c r="O676" s="264"/>
      <c r="P676" s="264"/>
      <c r="Q676" s="264"/>
      <c r="R676" s="264"/>
      <c r="S676" s="264"/>
      <c r="T676" s="265"/>
      <c r="AT676" s="260" t="s">
        <v>148</v>
      </c>
      <c r="AU676" s="260" t="s">
        <v>80</v>
      </c>
      <c r="AV676" s="258" t="s">
        <v>80</v>
      </c>
      <c r="AW676" s="258" t="s">
        <v>32</v>
      </c>
      <c r="AX676" s="258" t="s">
        <v>70</v>
      </c>
      <c r="AY676" s="260" t="s">
        <v>137</v>
      </c>
    </row>
    <row r="677" spans="1:65" s="258" customFormat="1">
      <c r="B677" s="259"/>
      <c r="D677" s="253" t="s">
        <v>148</v>
      </c>
      <c r="E677" s="260" t="s">
        <v>3</v>
      </c>
      <c r="F677" s="261" t="s">
        <v>820</v>
      </c>
      <c r="H677" s="262">
        <v>4</v>
      </c>
      <c r="L677" s="259"/>
      <c r="M677" s="263"/>
      <c r="N677" s="264"/>
      <c r="O677" s="264"/>
      <c r="P677" s="264"/>
      <c r="Q677" s="264"/>
      <c r="R677" s="264"/>
      <c r="S677" s="264"/>
      <c r="T677" s="265"/>
      <c r="AT677" s="260" t="s">
        <v>148</v>
      </c>
      <c r="AU677" s="260" t="s">
        <v>80</v>
      </c>
      <c r="AV677" s="258" t="s">
        <v>80</v>
      </c>
      <c r="AW677" s="258" t="s">
        <v>32</v>
      </c>
      <c r="AX677" s="258" t="s">
        <v>70</v>
      </c>
      <c r="AY677" s="260" t="s">
        <v>137</v>
      </c>
    </row>
    <row r="678" spans="1:65" s="258" customFormat="1">
      <c r="B678" s="259"/>
      <c r="D678" s="253" t="s">
        <v>148</v>
      </c>
      <c r="E678" s="260" t="s">
        <v>3</v>
      </c>
      <c r="F678" s="261" t="s">
        <v>821</v>
      </c>
      <c r="H678" s="262">
        <v>4</v>
      </c>
      <c r="L678" s="259"/>
      <c r="M678" s="263"/>
      <c r="N678" s="264"/>
      <c r="O678" s="264"/>
      <c r="P678" s="264"/>
      <c r="Q678" s="264"/>
      <c r="R678" s="264"/>
      <c r="S678" s="264"/>
      <c r="T678" s="265"/>
      <c r="AT678" s="260" t="s">
        <v>148</v>
      </c>
      <c r="AU678" s="260" t="s">
        <v>80</v>
      </c>
      <c r="AV678" s="258" t="s">
        <v>80</v>
      </c>
      <c r="AW678" s="258" t="s">
        <v>32</v>
      </c>
      <c r="AX678" s="258" t="s">
        <v>70</v>
      </c>
      <c r="AY678" s="260" t="s">
        <v>137</v>
      </c>
    </row>
    <row r="679" spans="1:65" s="258" customFormat="1">
      <c r="B679" s="259"/>
      <c r="D679" s="253" t="s">
        <v>148</v>
      </c>
      <c r="E679" s="260" t="s">
        <v>3</v>
      </c>
      <c r="F679" s="261" t="s">
        <v>822</v>
      </c>
      <c r="H679" s="262">
        <v>14</v>
      </c>
      <c r="L679" s="259"/>
      <c r="M679" s="263"/>
      <c r="N679" s="264"/>
      <c r="O679" s="264"/>
      <c r="P679" s="264"/>
      <c r="Q679" s="264"/>
      <c r="R679" s="264"/>
      <c r="S679" s="264"/>
      <c r="T679" s="265"/>
      <c r="AT679" s="260" t="s">
        <v>148</v>
      </c>
      <c r="AU679" s="260" t="s">
        <v>80</v>
      </c>
      <c r="AV679" s="258" t="s">
        <v>80</v>
      </c>
      <c r="AW679" s="258" t="s">
        <v>32</v>
      </c>
      <c r="AX679" s="258" t="s">
        <v>70</v>
      </c>
      <c r="AY679" s="260" t="s">
        <v>137</v>
      </c>
    </row>
    <row r="680" spans="1:65" s="258" customFormat="1">
      <c r="B680" s="259"/>
      <c r="D680" s="253" t="s">
        <v>148</v>
      </c>
      <c r="E680" s="260" t="s">
        <v>3</v>
      </c>
      <c r="F680" s="261" t="s">
        <v>823</v>
      </c>
      <c r="H680" s="262">
        <v>10</v>
      </c>
      <c r="L680" s="259"/>
      <c r="M680" s="263"/>
      <c r="N680" s="264"/>
      <c r="O680" s="264"/>
      <c r="P680" s="264"/>
      <c r="Q680" s="264"/>
      <c r="R680" s="264"/>
      <c r="S680" s="264"/>
      <c r="T680" s="265"/>
      <c r="AT680" s="260" t="s">
        <v>148</v>
      </c>
      <c r="AU680" s="260" t="s">
        <v>80</v>
      </c>
      <c r="AV680" s="258" t="s">
        <v>80</v>
      </c>
      <c r="AW680" s="258" t="s">
        <v>32</v>
      </c>
      <c r="AX680" s="258" t="s">
        <v>70</v>
      </c>
      <c r="AY680" s="260" t="s">
        <v>137</v>
      </c>
    </row>
    <row r="681" spans="1:65" s="273" customFormat="1">
      <c r="B681" s="274"/>
      <c r="D681" s="253" t="s">
        <v>148</v>
      </c>
      <c r="E681" s="275" t="s">
        <v>3</v>
      </c>
      <c r="F681" s="276" t="s">
        <v>184</v>
      </c>
      <c r="H681" s="277">
        <v>42</v>
      </c>
      <c r="L681" s="274"/>
      <c r="M681" s="278"/>
      <c r="N681" s="279"/>
      <c r="O681" s="279"/>
      <c r="P681" s="279"/>
      <c r="Q681" s="279"/>
      <c r="R681" s="279"/>
      <c r="S681" s="279"/>
      <c r="T681" s="280"/>
      <c r="AT681" s="275" t="s">
        <v>148</v>
      </c>
      <c r="AU681" s="275" t="s">
        <v>80</v>
      </c>
      <c r="AV681" s="273" t="s">
        <v>144</v>
      </c>
      <c r="AW681" s="273" t="s">
        <v>32</v>
      </c>
      <c r="AX681" s="273" t="s">
        <v>78</v>
      </c>
      <c r="AY681" s="275" t="s">
        <v>137</v>
      </c>
    </row>
    <row r="682" spans="1:65" s="171" customFormat="1" ht="16.5" customHeight="1">
      <c r="A682" s="168"/>
      <c r="B682" s="169"/>
      <c r="C682" s="281" t="s">
        <v>824</v>
      </c>
      <c r="D682" s="281" t="s">
        <v>243</v>
      </c>
      <c r="E682" s="282" t="s">
        <v>825</v>
      </c>
      <c r="F682" s="283" t="s">
        <v>826</v>
      </c>
      <c r="G682" s="284" t="s">
        <v>575</v>
      </c>
      <c r="H682" s="285">
        <v>42</v>
      </c>
      <c r="I682" s="78"/>
      <c r="J682" s="286">
        <f>ROUND(I682*H682,2)</f>
        <v>0</v>
      </c>
      <c r="K682" s="283" t="s">
        <v>143</v>
      </c>
      <c r="L682" s="287"/>
      <c r="M682" s="288" t="s">
        <v>3</v>
      </c>
      <c r="N682" s="289" t="s">
        <v>41</v>
      </c>
      <c r="O682" s="248"/>
      <c r="P682" s="249">
        <f>O682*H682</f>
        <v>0</v>
      </c>
      <c r="Q682" s="249">
        <v>3.8000000000000002E-4</v>
      </c>
      <c r="R682" s="249">
        <f>Q682*H682</f>
        <v>1.5960000000000002E-2</v>
      </c>
      <c r="S682" s="249">
        <v>0</v>
      </c>
      <c r="T682" s="250">
        <f>S682*H682</f>
        <v>0</v>
      </c>
      <c r="U682" s="168"/>
      <c r="V682" s="168"/>
      <c r="W682" s="168"/>
      <c r="X682" s="168"/>
      <c r="Y682" s="168"/>
      <c r="Z682" s="168"/>
      <c r="AA682" s="168"/>
      <c r="AB682" s="168"/>
      <c r="AC682" s="168"/>
      <c r="AD682" s="168"/>
      <c r="AE682" s="168"/>
      <c r="AR682" s="251" t="s">
        <v>468</v>
      </c>
      <c r="AT682" s="251" t="s">
        <v>243</v>
      </c>
      <c r="AU682" s="251" t="s">
        <v>80</v>
      </c>
      <c r="AY682" s="160" t="s">
        <v>137</v>
      </c>
      <c r="BE682" s="252">
        <f>IF(N682="základní",J682,0)</f>
        <v>0</v>
      </c>
      <c r="BF682" s="252">
        <f>IF(N682="snížená",J682,0)</f>
        <v>0</v>
      </c>
      <c r="BG682" s="252">
        <f>IF(N682="zákl. přenesená",J682,0)</f>
        <v>0</v>
      </c>
      <c r="BH682" s="252">
        <f>IF(N682="sníž. přenesená",J682,0)</f>
        <v>0</v>
      </c>
      <c r="BI682" s="252">
        <f>IF(N682="nulová",J682,0)</f>
        <v>0</v>
      </c>
      <c r="BJ682" s="160" t="s">
        <v>78</v>
      </c>
      <c r="BK682" s="252">
        <f>ROUND(I682*H682,2)</f>
        <v>0</v>
      </c>
      <c r="BL682" s="160" t="s">
        <v>250</v>
      </c>
      <c r="BM682" s="251" t="s">
        <v>827</v>
      </c>
    </row>
    <row r="683" spans="1:65" s="171" customFormat="1" ht="16.5" customHeight="1">
      <c r="A683" s="168"/>
      <c r="B683" s="169"/>
      <c r="C683" s="281" t="s">
        <v>828</v>
      </c>
      <c r="D683" s="281" t="s">
        <v>243</v>
      </c>
      <c r="E683" s="282" t="s">
        <v>829</v>
      </c>
      <c r="F683" s="283" t="s">
        <v>830</v>
      </c>
      <c r="G683" s="284" t="s">
        <v>575</v>
      </c>
      <c r="H683" s="285">
        <v>14</v>
      </c>
      <c r="I683" s="78"/>
      <c r="J683" s="286">
        <f>ROUND(I683*H683,2)</f>
        <v>0</v>
      </c>
      <c r="K683" s="283" t="s">
        <v>143</v>
      </c>
      <c r="L683" s="287"/>
      <c r="M683" s="288" t="s">
        <v>3</v>
      </c>
      <c r="N683" s="289" t="s">
        <v>41</v>
      </c>
      <c r="O683" s="248"/>
      <c r="P683" s="249">
        <f>O683*H683</f>
        <v>0</v>
      </c>
      <c r="Q683" s="249">
        <v>1.1000000000000001E-3</v>
      </c>
      <c r="R683" s="249">
        <f>Q683*H683</f>
        <v>1.54E-2</v>
      </c>
      <c r="S683" s="249">
        <v>0</v>
      </c>
      <c r="T683" s="250">
        <f>S683*H683</f>
        <v>0</v>
      </c>
      <c r="U683" s="168"/>
      <c r="V683" s="168"/>
      <c r="W683" s="168"/>
      <c r="X683" s="168"/>
      <c r="Y683" s="168"/>
      <c r="Z683" s="168"/>
      <c r="AA683" s="168"/>
      <c r="AB683" s="168"/>
      <c r="AC683" s="168"/>
      <c r="AD683" s="168"/>
      <c r="AE683" s="168"/>
      <c r="AR683" s="251" t="s">
        <v>468</v>
      </c>
      <c r="AT683" s="251" t="s">
        <v>243</v>
      </c>
      <c r="AU683" s="251" t="s">
        <v>80</v>
      </c>
      <c r="AY683" s="160" t="s">
        <v>137</v>
      </c>
      <c r="BE683" s="252">
        <f>IF(N683="základní",J683,0)</f>
        <v>0</v>
      </c>
      <c r="BF683" s="252">
        <f>IF(N683="snížená",J683,0)</f>
        <v>0</v>
      </c>
      <c r="BG683" s="252">
        <f>IF(N683="zákl. přenesená",J683,0)</f>
        <v>0</v>
      </c>
      <c r="BH683" s="252">
        <f>IF(N683="sníž. přenesená",J683,0)</f>
        <v>0</v>
      </c>
      <c r="BI683" s="252">
        <f>IF(N683="nulová",J683,0)</f>
        <v>0</v>
      </c>
      <c r="BJ683" s="160" t="s">
        <v>78</v>
      </c>
      <c r="BK683" s="252">
        <f>ROUND(I683*H683,2)</f>
        <v>0</v>
      </c>
      <c r="BL683" s="160" t="s">
        <v>250</v>
      </c>
      <c r="BM683" s="251" t="s">
        <v>831</v>
      </c>
    </row>
    <row r="684" spans="1:65" s="258" customFormat="1">
      <c r="B684" s="259"/>
      <c r="D684" s="253" t="s">
        <v>148</v>
      </c>
      <c r="E684" s="260" t="s">
        <v>3</v>
      </c>
      <c r="F684" s="261" t="s">
        <v>832</v>
      </c>
      <c r="H684" s="262">
        <v>5</v>
      </c>
      <c r="L684" s="259"/>
      <c r="M684" s="263"/>
      <c r="N684" s="264"/>
      <c r="O684" s="264"/>
      <c r="P684" s="264"/>
      <c r="Q684" s="264"/>
      <c r="R684" s="264"/>
      <c r="S684" s="264"/>
      <c r="T684" s="265"/>
      <c r="AT684" s="260" t="s">
        <v>148</v>
      </c>
      <c r="AU684" s="260" t="s">
        <v>80</v>
      </c>
      <c r="AV684" s="258" t="s">
        <v>80</v>
      </c>
      <c r="AW684" s="258" t="s">
        <v>32</v>
      </c>
      <c r="AX684" s="258" t="s">
        <v>70</v>
      </c>
      <c r="AY684" s="260" t="s">
        <v>137</v>
      </c>
    </row>
    <row r="685" spans="1:65" s="258" customFormat="1">
      <c r="B685" s="259"/>
      <c r="D685" s="253" t="s">
        <v>148</v>
      </c>
      <c r="E685" s="260" t="s">
        <v>3</v>
      </c>
      <c r="F685" s="261" t="s">
        <v>833</v>
      </c>
      <c r="H685" s="262">
        <v>2</v>
      </c>
      <c r="L685" s="259"/>
      <c r="M685" s="263"/>
      <c r="N685" s="264"/>
      <c r="O685" s="264"/>
      <c r="P685" s="264"/>
      <c r="Q685" s="264"/>
      <c r="R685" s="264"/>
      <c r="S685" s="264"/>
      <c r="T685" s="265"/>
      <c r="AT685" s="260" t="s">
        <v>148</v>
      </c>
      <c r="AU685" s="260" t="s">
        <v>80</v>
      </c>
      <c r="AV685" s="258" t="s">
        <v>80</v>
      </c>
      <c r="AW685" s="258" t="s">
        <v>32</v>
      </c>
      <c r="AX685" s="258" t="s">
        <v>70</v>
      </c>
      <c r="AY685" s="260" t="s">
        <v>137</v>
      </c>
    </row>
    <row r="686" spans="1:65" s="258" customFormat="1">
      <c r="B686" s="259"/>
      <c r="D686" s="253" t="s">
        <v>148</v>
      </c>
      <c r="E686" s="260" t="s">
        <v>3</v>
      </c>
      <c r="F686" s="261" t="s">
        <v>834</v>
      </c>
      <c r="H686" s="262">
        <v>2</v>
      </c>
      <c r="L686" s="259"/>
      <c r="M686" s="263"/>
      <c r="N686" s="264"/>
      <c r="O686" s="264"/>
      <c r="P686" s="264"/>
      <c r="Q686" s="264"/>
      <c r="R686" s="264"/>
      <c r="S686" s="264"/>
      <c r="T686" s="265"/>
      <c r="AT686" s="260" t="s">
        <v>148</v>
      </c>
      <c r="AU686" s="260" t="s">
        <v>80</v>
      </c>
      <c r="AV686" s="258" t="s">
        <v>80</v>
      </c>
      <c r="AW686" s="258" t="s">
        <v>32</v>
      </c>
      <c r="AX686" s="258" t="s">
        <v>70</v>
      </c>
      <c r="AY686" s="260" t="s">
        <v>137</v>
      </c>
    </row>
    <row r="687" spans="1:65" s="258" customFormat="1">
      <c r="B687" s="259"/>
      <c r="D687" s="253" t="s">
        <v>148</v>
      </c>
      <c r="E687" s="260" t="s">
        <v>3</v>
      </c>
      <c r="F687" s="261" t="s">
        <v>835</v>
      </c>
      <c r="H687" s="262">
        <v>5</v>
      </c>
      <c r="L687" s="259"/>
      <c r="M687" s="263"/>
      <c r="N687" s="264"/>
      <c r="O687" s="264"/>
      <c r="P687" s="264"/>
      <c r="Q687" s="264"/>
      <c r="R687" s="264"/>
      <c r="S687" s="264"/>
      <c r="T687" s="265"/>
      <c r="AT687" s="260" t="s">
        <v>148</v>
      </c>
      <c r="AU687" s="260" t="s">
        <v>80</v>
      </c>
      <c r="AV687" s="258" t="s">
        <v>80</v>
      </c>
      <c r="AW687" s="258" t="s">
        <v>32</v>
      </c>
      <c r="AX687" s="258" t="s">
        <v>70</v>
      </c>
      <c r="AY687" s="260" t="s">
        <v>137</v>
      </c>
    </row>
    <row r="688" spans="1:65" s="273" customFormat="1">
      <c r="B688" s="274"/>
      <c r="D688" s="253" t="s">
        <v>148</v>
      </c>
      <c r="E688" s="275" t="s">
        <v>3</v>
      </c>
      <c r="F688" s="276" t="s">
        <v>184</v>
      </c>
      <c r="H688" s="277">
        <v>14</v>
      </c>
      <c r="L688" s="274"/>
      <c r="M688" s="278"/>
      <c r="N688" s="279"/>
      <c r="O688" s="279"/>
      <c r="P688" s="279"/>
      <c r="Q688" s="279"/>
      <c r="R688" s="279"/>
      <c r="S688" s="279"/>
      <c r="T688" s="280"/>
      <c r="AT688" s="275" t="s">
        <v>148</v>
      </c>
      <c r="AU688" s="275" t="s">
        <v>80</v>
      </c>
      <c r="AV688" s="273" t="s">
        <v>144</v>
      </c>
      <c r="AW688" s="273" t="s">
        <v>32</v>
      </c>
      <c r="AX688" s="273" t="s">
        <v>78</v>
      </c>
      <c r="AY688" s="275" t="s">
        <v>137</v>
      </c>
    </row>
    <row r="689" spans="1:65" s="171" customFormat="1" ht="24" customHeight="1">
      <c r="A689" s="168"/>
      <c r="B689" s="169"/>
      <c r="C689" s="240" t="s">
        <v>836</v>
      </c>
      <c r="D689" s="240" t="s">
        <v>139</v>
      </c>
      <c r="E689" s="241" t="s">
        <v>837</v>
      </c>
      <c r="F689" s="242" t="s">
        <v>838</v>
      </c>
      <c r="G689" s="243" t="s">
        <v>302</v>
      </c>
      <c r="H689" s="244">
        <v>203</v>
      </c>
      <c r="I689" s="77"/>
      <c r="J689" s="245">
        <f>ROUND(I689*H689,2)</f>
        <v>0</v>
      </c>
      <c r="K689" s="242" t="s">
        <v>143</v>
      </c>
      <c r="L689" s="169"/>
      <c r="M689" s="246" t="s">
        <v>3</v>
      </c>
      <c r="N689" s="247" t="s">
        <v>41</v>
      </c>
      <c r="O689" s="248"/>
      <c r="P689" s="249">
        <f>O689*H689</f>
        <v>0</v>
      </c>
      <c r="Q689" s="249">
        <v>0</v>
      </c>
      <c r="R689" s="249">
        <f>Q689*H689</f>
        <v>0</v>
      </c>
      <c r="S689" s="249">
        <v>4.0000000000000002E-4</v>
      </c>
      <c r="T689" s="250">
        <f>S689*H689</f>
        <v>8.1200000000000008E-2</v>
      </c>
      <c r="U689" s="168"/>
      <c r="V689" s="168"/>
      <c r="W689" s="168"/>
      <c r="X689" s="168"/>
      <c r="Y689" s="168"/>
      <c r="Z689" s="168"/>
      <c r="AA689" s="168"/>
      <c r="AB689" s="168"/>
      <c r="AC689" s="168"/>
      <c r="AD689" s="168"/>
      <c r="AE689" s="168"/>
      <c r="AR689" s="251" t="s">
        <v>250</v>
      </c>
      <c r="AT689" s="251" t="s">
        <v>139</v>
      </c>
      <c r="AU689" s="251" t="s">
        <v>80</v>
      </c>
      <c r="AY689" s="160" t="s">
        <v>137</v>
      </c>
      <c r="BE689" s="252">
        <f>IF(N689="základní",J689,0)</f>
        <v>0</v>
      </c>
      <c r="BF689" s="252">
        <f>IF(N689="snížená",J689,0)</f>
        <v>0</v>
      </c>
      <c r="BG689" s="252">
        <f>IF(N689="zákl. přenesená",J689,0)</f>
        <v>0</v>
      </c>
      <c r="BH689" s="252">
        <f>IF(N689="sníž. přenesená",J689,0)</f>
        <v>0</v>
      </c>
      <c r="BI689" s="252">
        <f>IF(N689="nulová",J689,0)</f>
        <v>0</v>
      </c>
      <c r="BJ689" s="160" t="s">
        <v>78</v>
      </c>
      <c r="BK689" s="252">
        <f>ROUND(I689*H689,2)</f>
        <v>0</v>
      </c>
      <c r="BL689" s="160" t="s">
        <v>250</v>
      </c>
      <c r="BM689" s="251" t="s">
        <v>839</v>
      </c>
    </row>
    <row r="690" spans="1:65" s="258" customFormat="1">
      <c r="B690" s="259"/>
      <c r="D690" s="253" t="s">
        <v>148</v>
      </c>
      <c r="E690" s="260" t="s">
        <v>3</v>
      </c>
      <c r="F690" s="261" t="s">
        <v>804</v>
      </c>
      <c r="H690" s="262">
        <v>52.5</v>
      </c>
      <c r="L690" s="259"/>
      <c r="M690" s="263"/>
      <c r="N690" s="264"/>
      <c r="O690" s="264"/>
      <c r="P690" s="264"/>
      <c r="Q690" s="264"/>
      <c r="R690" s="264"/>
      <c r="S690" s="264"/>
      <c r="T690" s="265"/>
      <c r="AT690" s="260" t="s">
        <v>148</v>
      </c>
      <c r="AU690" s="260" t="s">
        <v>80</v>
      </c>
      <c r="AV690" s="258" t="s">
        <v>80</v>
      </c>
      <c r="AW690" s="258" t="s">
        <v>32</v>
      </c>
      <c r="AX690" s="258" t="s">
        <v>70</v>
      </c>
      <c r="AY690" s="260" t="s">
        <v>137</v>
      </c>
    </row>
    <row r="691" spans="1:65" s="258" customFormat="1">
      <c r="B691" s="259"/>
      <c r="D691" s="253" t="s">
        <v>148</v>
      </c>
      <c r="E691" s="260" t="s">
        <v>3</v>
      </c>
      <c r="F691" s="261" t="s">
        <v>805</v>
      </c>
      <c r="H691" s="262">
        <v>21</v>
      </c>
      <c r="L691" s="259"/>
      <c r="M691" s="263"/>
      <c r="N691" s="264"/>
      <c r="O691" s="264"/>
      <c r="P691" s="264"/>
      <c r="Q691" s="264"/>
      <c r="R691" s="264"/>
      <c r="S691" s="264"/>
      <c r="T691" s="265"/>
      <c r="AT691" s="260" t="s">
        <v>148</v>
      </c>
      <c r="AU691" s="260" t="s">
        <v>80</v>
      </c>
      <c r="AV691" s="258" t="s">
        <v>80</v>
      </c>
      <c r="AW691" s="258" t="s">
        <v>32</v>
      </c>
      <c r="AX691" s="258" t="s">
        <v>70</v>
      </c>
      <c r="AY691" s="260" t="s">
        <v>137</v>
      </c>
    </row>
    <row r="692" spans="1:65" s="258" customFormat="1">
      <c r="B692" s="259"/>
      <c r="D692" s="253" t="s">
        <v>148</v>
      </c>
      <c r="E692" s="260" t="s">
        <v>3</v>
      </c>
      <c r="F692" s="261" t="s">
        <v>806</v>
      </c>
      <c r="H692" s="262">
        <v>21</v>
      </c>
      <c r="L692" s="259"/>
      <c r="M692" s="263"/>
      <c r="N692" s="264"/>
      <c r="O692" s="264"/>
      <c r="P692" s="264"/>
      <c r="Q692" s="264"/>
      <c r="R692" s="264"/>
      <c r="S692" s="264"/>
      <c r="T692" s="265"/>
      <c r="AT692" s="260" t="s">
        <v>148</v>
      </c>
      <c r="AU692" s="260" t="s">
        <v>80</v>
      </c>
      <c r="AV692" s="258" t="s">
        <v>80</v>
      </c>
      <c r="AW692" s="258" t="s">
        <v>32</v>
      </c>
      <c r="AX692" s="258" t="s">
        <v>70</v>
      </c>
      <c r="AY692" s="260" t="s">
        <v>137</v>
      </c>
    </row>
    <row r="693" spans="1:65" s="258" customFormat="1">
      <c r="B693" s="259"/>
      <c r="D693" s="253" t="s">
        <v>148</v>
      </c>
      <c r="E693" s="260" t="s">
        <v>3</v>
      </c>
      <c r="F693" s="261" t="s">
        <v>807</v>
      </c>
      <c r="H693" s="262">
        <v>58.5</v>
      </c>
      <c r="L693" s="259"/>
      <c r="M693" s="263"/>
      <c r="N693" s="264"/>
      <c r="O693" s="264"/>
      <c r="P693" s="264"/>
      <c r="Q693" s="264"/>
      <c r="R693" s="264"/>
      <c r="S693" s="264"/>
      <c r="T693" s="265"/>
      <c r="AT693" s="260" t="s">
        <v>148</v>
      </c>
      <c r="AU693" s="260" t="s">
        <v>80</v>
      </c>
      <c r="AV693" s="258" t="s">
        <v>80</v>
      </c>
      <c r="AW693" s="258" t="s">
        <v>32</v>
      </c>
      <c r="AX693" s="258" t="s">
        <v>70</v>
      </c>
      <c r="AY693" s="260" t="s">
        <v>137</v>
      </c>
    </row>
    <row r="694" spans="1:65" s="258" customFormat="1">
      <c r="B694" s="259"/>
      <c r="D694" s="253" t="s">
        <v>148</v>
      </c>
      <c r="E694" s="260" t="s">
        <v>3</v>
      </c>
      <c r="F694" s="261" t="s">
        <v>808</v>
      </c>
      <c r="H694" s="262">
        <v>50</v>
      </c>
      <c r="L694" s="259"/>
      <c r="M694" s="263"/>
      <c r="N694" s="264"/>
      <c r="O694" s="264"/>
      <c r="P694" s="264"/>
      <c r="Q694" s="264"/>
      <c r="R694" s="264"/>
      <c r="S694" s="264"/>
      <c r="T694" s="265"/>
      <c r="AT694" s="260" t="s">
        <v>148</v>
      </c>
      <c r="AU694" s="260" t="s">
        <v>80</v>
      </c>
      <c r="AV694" s="258" t="s">
        <v>80</v>
      </c>
      <c r="AW694" s="258" t="s">
        <v>32</v>
      </c>
      <c r="AX694" s="258" t="s">
        <v>70</v>
      </c>
      <c r="AY694" s="260" t="s">
        <v>137</v>
      </c>
    </row>
    <row r="695" spans="1:65" s="273" customFormat="1">
      <c r="B695" s="274"/>
      <c r="D695" s="253" t="s">
        <v>148</v>
      </c>
      <c r="E695" s="275" t="s">
        <v>3</v>
      </c>
      <c r="F695" s="276" t="s">
        <v>184</v>
      </c>
      <c r="H695" s="277">
        <v>203</v>
      </c>
      <c r="L695" s="274"/>
      <c r="M695" s="278"/>
      <c r="N695" s="279"/>
      <c r="O695" s="279"/>
      <c r="P695" s="279"/>
      <c r="Q695" s="279"/>
      <c r="R695" s="279"/>
      <c r="S695" s="279"/>
      <c r="T695" s="280"/>
      <c r="AT695" s="275" t="s">
        <v>148</v>
      </c>
      <c r="AU695" s="275" t="s">
        <v>80</v>
      </c>
      <c r="AV695" s="273" t="s">
        <v>144</v>
      </c>
      <c r="AW695" s="273" t="s">
        <v>32</v>
      </c>
      <c r="AX695" s="273" t="s">
        <v>78</v>
      </c>
      <c r="AY695" s="275" t="s">
        <v>137</v>
      </c>
    </row>
    <row r="696" spans="1:65" s="171" customFormat="1" ht="16.5" customHeight="1">
      <c r="A696" s="168"/>
      <c r="B696" s="169"/>
      <c r="C696" s="240" t="s">
        <v>840</v>
      </c>
      <c r="D696" s="240" t="s">
        <v>139</v>
      </c>
      <c r="E696" s="241" t="s">
        <v>841</v>
      </c>
      <c r="F696" s="242" t="s">
        <v>842</v>
      </c>
      <c r="G696" s="243" t="s">
        <v>575</v>
      </c>
      <c r="H696" s="244">
        <v>42</v>
      </c>
      <c r="I696" s="77"/>
      <c r="J696" s="245">
        <f>ROUND(I696*H696,2)</f>
        <v>0</v>
      </c>
      <c r="K696" s="242" t="s">
        <v>143</v>
      </c>
      <c r="L696" s="169"/>
      <c r="M696" s="246" t="s">
        <v>3</v>
      </c>
      <c r="N696" s="247" t="s">
        <v>41</v>
      </c>
      <c r="O696" s="248"/>
      <c r="P696" s="249">
        <f>O696*H696</f>
        <v>0</v>
      </c>
      <c r="Q696" s="249">
        <v>0</v>
      </c>
      <c r="R696" s="249">
        <f>Q696*H696</f>
        <v>0</v>
      </c>
      <c r="S696" s="249">
        <v>4.4999999999999999E-4</v>
      </c>
      <c r="T696" s="250">
        <f>S696*H696</f>
        <v>1.89E-2</v>
      </c>
      <c r="U696" s="168"/>
      <c r="V696" s="168"/>
      <c r="W696" s="168"/>
      <c r="X696" s="168"/>
      <c r="Y696" s="168"/>
      <c r="Z696" s="168"/>
      <c r="AA696" s="168"/>
      <c r="AB696" s="168"/>
      <c r="AC696" s="168"/>
      <c r="AD696" s="168"/>
      <c r="AE696" s="168"/>
      <c r="AR696" s="251" t="s">
        <v>250</v>
      </c>
      <c r="AT696" s="251" t="s">
        <v>139</v>
      </c>
      <c r="AU696" s="251" t="s">
        <v>80</v>
      </c>
      <c r="AY696" s="160" t="s">
        <v>137</v>
      </c>
      <c r="BE696" s="252">
        <f>IF(N696="základní",J696,0)</f>
        <v>0</v>
      </c>
      <c r="BF696" s="252">
        <f>IF(N696="snížená",J696,0)</f>
        <v>0</v>
      </c>
      <c r="BG696" s="252">
        <f>IF(N696="zákl. přenesená",J696,0)</f>
        <v>0</v>
      </c>
      <c r="BH696" s="252">
        <f>IF(N696="sníž. přenesená",J696,0)</f>
        <v>0</v>
      </c>
      <c r="BI696" s="252">
        <f>IF(N696="nulová",J696,0)</f>
        <v>0</v>
      </c>
      <c r="BJ696" s="160" t="s">
        <v>78</v>
      </c>
      <c r="BK696" s="252">
        <f>ROUND(I696*H696,2)</f>
        <v>0</v>
      </c>
      <c r="BL696" s="160" t="s">
        <v>250</v>
      </c>
      <c r="BM696" s="251" t="s">
        <v>843</v>
      </c>
    </row>
    <row r="697" spans="1:65" s="258" customFormat="1">
      <c r="B697" s="259"/>
      <c r="D697" s="253" t="s">
        <v>148</v>
      </c>
      <c r="E697" s="260" t="s">
        <v>3</v>
      </c>
      <c r="F697" s="261" t="s">
        <v>819</v>
      </c>
      <c r="H697" s="262">
        <v>10</v>
      </c>
      <c r="L697" s="259"/>
      <c r="M697" s="263"/>
      <c r="N697" s="264"/>
      <c r="O697" s="264"/>
      <c r="P697" s="264"/>
      <c r="Q697" s="264"/>
      <c r="R697" s="264"/>
      <c r="S697" s="264"/>
      <c r="T697" s="265"/>
      <c r="AT697" s="260" t="s">
        <v>148</v>
      </c>
      <c r="AU697" s="260" t="s">
        <v>80</v>
      </c>
      <c r="AV697" s="258" t="s">
        <v>80</v>
      </c>
      <c r="AW697" s="258" t="s">
        <v>32</v>
      </c>
      <c r="AX697" s="258" t="s">
        <v>70</v>
      </c>
      <c r="AY697" s="260" t="s">
        <v>137</v>
      </c>
    </row>
    <row r="698" spans="1:65" s="258" customFormat="1">
      <c r="B698" s="259"/>
      <c r="D698" s="253" t="s">
        <v>148</v>
      </c>
      <c r="E698" s="260" t="s">
        <v>3</v>
      </c>
      <c r="F698" s="261" t="s">
        <v>820</v>
      </c>
      <c r="H698" s="262">
        <v>4</v>
      </c>
      <c r="L698" s="259"/>
      <c r="M698" s="263"/>
      <c r="N698" s="264"/>
      <c r="O698" s="264"/>
      <c r="P698" s="264"/>
      <c r="Q698" s="264"/>
      <c r="R698" s="264"/>
      <c r="S698" s="264"/>
      <c r="T698" s="265"/>
      <c r="AT698" s="260" t="s">
        <v>148</v>
      </c>
      <c r="AU698" s="260" t="s">
        <v>80</v>
      </c>
      <c r="AV698" s="258" t="s">
        <v>80</v>
      </c>
      <c r="AW698" s="258" t="s">
        <v>32</v>
      </c>
      <c r="AX698" s="258" t="s">
        <v>70</v>
      </c>
      <c r="AY698" s="260" t="s">
        <v>137</v>
      </c>
    </row>
    <row r="699" spans="1:65" s="258" customFormat="1">
      <c r="B699" s="259"/>
      <c r="D699" s="253" t="s">
        <v>148</v>
      </c>
      <c r="E699" s="260" t="s">
        <v>3</v>
      </c>
      <c r="F699" s="261" t="s">
        <v>821</v>
      </c>
      <c r="H699" s="262">
        <v>4</v>
      </c>
      <c r="L699" s="259"/>
      <c r="M699" s="263"/>
      <c r="N699" s="264"/>
      <c r="O699" s="264"/>
      <c r="P699" s="264"/>
      <c r="Q699" s="264"/>
      <c r="R699" s="264"/>
      <c r="S699" s="264"/>
      <c r="T699" s="265"/>
      <c r="AT699" s="260" t="s">
        <v>148</v>
      </c>
      <c r="AU699" s="260" t="s">
        <v>80</v>
      </c>
      <c r="AV699" s="258" t="s">
        <v>80</v>
      </c>
      <c r="AW699" s="258" t="s">
        <v>32</v>
      </c>
      <c r="AX699" s="258" t="s">
        <v>70</v>
      </c>
      <c r="AY699" s="260" t="s">
        <v>137</v>
      </c>
    </row>
    <row r="700" spans="1:65" s="258" customFormat="1">
      <c r="B700" s="259"/>
      <c r="D700" s="253" t="s">
        <v>148</v>
      </c>
      <c r="E700" s="260" t="s">
        <v>3</v>
      </c>
      <c r="F700" s="261" t="s">
        <v>822</v>
      </c>
      <c r="H700" s="262">
        <v>14</v>
      </c>
      <c r="L700" s="259"/>
      <c r="M700" s="263"/>
      <c r="N700" s="264"/>
      <c r="O700" s="264"/>
      <c r="P700" s="264"/>
      <c r="Q700" s="264"/>
      <c r="R700" s="264"/>
      <c r="S700" s="264"/>
      <c r="T700" s="265"/>
      <c r="AT700" s="260" t="s">
        <v>148</v>
      </c>
      <c r="AU700" s="260" t="s">
        <v>80</v>
      </c>
      <c r="AV700" s="258" t="s">
        <v>80</v>
      </c>
      <c r="AW700" s="258" t="s">
        <v>32</v>
      </c>
      <c r="AX700" s="258" t="s">
        <v>70</v>
      </c>
      <c r="AY700" s="260" t="s">
        <v>137</v>
      </c>
    </row>
    <row r="701" spans="1:65" s="258" customFormat="1">
      <c r="B701" s="259"/>
      <c r="D701" s="253" t="s">
        <v>148</v>
      </c>
      <c r="E701" s="260" t="s">
        <v>3</v>
      </c>
      <c r="F701" s="261" t="s">
        <v>823</v>
      </c>
      <c r="H701" s="262">
        <v>10</v>
      </c>
      <c r="L701" s="259"/>
      <c r="M701" s="263"/>
      <c r="N701" s="264"/>
      <c r="O701" s="264"/>
      <c r="P701" s="264"/>
      <c r="Q701" s="264"/>
      <c r="R701" s="264"/>
      <c r="S701" s="264"/>
      <c r="T701" s="265"/>
      <c r="AT701" s="260" t="s">
        <v>148</v>
      </c>
      <c r="AU701" s="260" t="s">
        <v>80</v>
      </c>
      <c r="AV701" s="258" t="s">
        <v>80</v>
      </c>
      <c r="AW701" s="258" t="s">
        <v>32</v>
      </c>
      <c r="AX701" s="258" t="s">
        <v>70</v>
      </c>
      <c r="AY701" s="260" t="s">
        <v>137</v>
      </c>
    </row>
    <row r="702" spans="1:65" s="273" customFormat="1">
      <c r="B702" s="274"/>
      <c r="D702" s="253" t="s">
        <v>148</v>
      </c>
      <c r="E702" s="275" t="s">
        <v>3</v>
      </c>
      <c r="F702" s="276" t="s">
        <v>184</v>
      </c>
      <c r="H702" s="277">
        <v>42</v>
      </c>
      <c r="L702" s="274"/>
      <c r="M702" s="278"/>
      <c r="N702" s="279"/>
      <c r="O702" s="279"/>
      <c r="P702" s="279"/>
      <c r="Q702" s="279"/>
      <c r="R702" s="279"/>
      <c r="S702" s="279"/>
      <c r="T702" s="280"/>
      <c r="AT702" s="275" t="s">
        <v>148</v>
      </c>
      <c r="AU702" s="275" t="s">
        <v>80</v>
      </c>
      <c r="AV702" s="273" t="s">
        <v>144</v>
      </c>
      <c r="AW702" s="273" t="s">
        <v>32</v>
      </c>
      <c r="AX702" s="273" t="s">
        <v>78</v>
      </c>
      <c r="AY702" s="275" t="s">
        <v>137</v>
      </c>
    </row>
    <row r="703" spans="1:65" s="227" customFormat="1" ht="22.8" customHeight="1">
      <c r="B703" s="228"/>
      <c r="D703" s="229" t="s">
        <v>69</v>
      </c>
      <c r="E703" s="238" t="s">
        <v>844</v>
      </c>
      <c r="F703" s="238" t="s">
        <v>845</v>
      </c>
      <c r="J703" s="239">
        <f>BK703</f>
        <v>0</v>
      </c>
      <c r="L703" s="228"/>
      <c r="M703" s="232"/>
      <c r="N703" s="233"/>
      <c r="O703" s="233"/>
      <c r="P703" s="234">
        <f>SUM(P704:P711)</f>
        <v>0</v>
      </c>
      <c r="Q703" s="233"/>
      <c r="R703" s="234">
        <f>SUM(R704:R711)</f>
        <v>0</v>
      </c>
      <c r="S703" s="233"/>
      <c r="T703" s="235">
        <f>SUM(T704:T711)</f>
        <v>0</v>
      </c>
      <c r="AR703" s="229" t="s">
        <v>80</v>
      </c>
      <c r="AT703" s="236" t="s">
        <v>69</v>
      </c>
      <c r="AU703" s="236" t="s">
        <v>78</v>
      </c>
      <c r="AY703" s="229" t="s">
        <v>137</v>
      </c>
      <c r="BK703" s="237">
        <f>SUM(BK704:BK711)</f>
        <v>0</v>
      </c>
    </row>
    <row r="704" spans="1:65" s="171" customFormat="1" ht="16.5" customHeight="1">
      <c r="A704" s="168"/>
      <c r="B704" s="169"/>
      <c r="C704" s="240" t="s">
        <v>846</v>
      </c>
      <c r="D704" s="240" t="s">
        <v>139</v>
      </c>
      <c r="E704" s="241" t="s">
        <v>847</v>
      </c>
      <c r="F704" s="242" t="s">
        <v>848</v>
      </c>
      <c r="G704" s="243" t="s">
        <v>575</v>
      </c>
      <c r="H704" s="244">
        <v>4</v>
      </c>
      <c r="I704" s="77"/>
      <c r="J704" s="245">
        <f>ROUND(I704*H704,2)</f>
        <v>0</v>
      </c>
      <c r="K704" s="242" t="s">
        <v>143</v>
      </c>
      <c r="L704" s="169"/>
      <c r="M704" s="246" t="s">
        <v>3</v>
      </c>
      <c r="N704" s="247" t="s">
        <v>41</v>
      </c>
      <c r="O704" s="248"/>
      <c r="P704" s="249">
        <f>O704*H704</f>
        <v>0</v>
      </c>
      <c r="Q704" s="249">
        <v>0</v>
      </c>
      <c r="R704" s="249">
        <f>Q704*H704</f>
        <v>0</v>
      </c>
      <c r="S704" s="249">
        <v>0</v>
      </c>
      <c r="T704" s="250">
        <f>S704*H704</f>
        <v>0</v>
      </c>
      <c r="U704" s="168"/>
      <c r="V704" s="168"/>
      <c r="W704" s="168"/>
      <c r="X704" s="168"/>
      <c r="Y704" s="168"/>
      <c r="Z704" s="168"/>
      <c r="AA704" s="168"/>
      <c r="AB704" s="168"/>
      <c r="AC704" s="168"/>
      <c r="AD704" s="168"/>
      <c r="AE704" s="168"/>
      <c r="AR704" s="251" t="s">
        <v>250</v>
      </c>
      <c r="AT704" s="251" t="s">
        <v>139</v>
      </c>
      <c r="AU704" s="251" t="s">
        <v>80</v>
      </c>
      <c r="AY704" s="160" t="s">
        <v>137</v>
      </c>
      <c r="BE704" s="252">
        <f>IF(N704="základní",J704,0)</f>
        <v>0</v>
      </c>
      <c r="BF704" s="252">
        <f>IF(N704="snížená",J704,0)</f>
        <v>0</v>
      </c>
      <c r="BG704" s="252">
        <f>IF(N704="zákl. přenesená",J704,0)</f>
        <v>0</v>
      </c>
      <c r="BH704" s="252">
        <f>IF(N704="sníž. přenesená",J704,0)</f>
        <v>0</v>
      </c>
      <c r="BI704" s="252">
        <f>IF(N704="nulová",J704,0)</f>
        <v>0</v>
      </c>
      <c r="BJ704" s="160" t="s">
        <v>78</v>
      </c>
      <c r="BK704" s="252">
        <f>ROUND(I704*H704,2)</f>
        <v>0</v>
      </c>
      <c r="BL704" s="160" t="s">
        <v>250</v>
      </c>
      <c r="BM704" s="251" t="s">
        <v>849</v>
      </c>
    </row>
    <row r="705" spans="1:65" s="266" customFormat="1">
      <c r="B705" s="267"/>
      <c r="D705" s="253" t="s">
        <v>148</v>
      </c>
      <c r="E705" s="268" t="s">
        <v>3</v>
      </c>
      <c r="F705" s="269" t="s">
        <v>850</v>
      </c>
      <c r="H705" s="268" t="s">
        <v>3</v>
      </c>
      <c r="L705" s="267"/>
      <c r="M705" s="270"/>
      <c r="N705" s="271"/>
      <c r="O705" s="271"/>
      <c r="P705" s="271"/>
      <c r="Q705" s="271"/>
      <c r="R705" s="271"/>
      <c r="S705" s="271"/>
      <c r="T705" s="272"/>
      <c r="AT705" s="268" t="s">
        <v>148</v>
      </c>
      <c r="AU705" s="268" t="s">
        <v>80</v>
      </c>
      <c r="AV705" s="266" t="s">
        <v>78</v>
      </c>
      <c r="AW705" s="266" t="s">
        <v>32</v>
      </c>
      <c r="AX705" s="266" t="s">
        <v>70</v>
      </c>
      <c r="AY705" s="268" t="s">
        <v>137</v>
      </c>
    </row>
    <row r="706" spans="1:65" s="258" customFormat="1">
      <c r="B706" s="259"/>
      <c r="D706" s="253" t="s">
        <v>148</v>
      </c>
      <c r="E706" s="260" t="s">
        <v>3</v>
      </c>
      <c r="F706" s="261" t="s">
        <v>851</v>
      </c>
      <c r="H706" s="262">
        <v>1</v>
      </c>
      <c r="L706" s="259"/>
      <c r="M706" s="263"/>
      <c r="N706" s="264"/>
      <c r="O706" s="264"/>
      <c r="P706" s="264"/>
      <c r="Q706" s="264"/>
      <c r="R706" s="264"/>
      <c r="S706" s="264"/>
      <c r="T706" s="265"/>
      <c r="AT706" s="260" t="s">
        <v>148</v>
      </c>
      <c r="AU706" s="260" t="s">
        <v>80</v>
      </c>
      <c r="AV706" s="258" t="s">
        <v>80</v>
      </c>
      <c r="AW706" s="258" t="s">
        <v>32</v>
      </c>
      <c r="AX706" s="258" t="s">
        <v>70</v>
      </c>
      <c r="AY706" s="260" t="s">
        <v>137</v>
      </c>
    </row>
    <row r="707" spans="1:65" s="258" customFormat="1">
      <c r="B707" s="259"/>
      <c r="D707" s="253" t="s">
        <v>148</v>
      </c>
      <c r="E707" s="260" t="s">
        <v>3</v>
      </c>
      <c r="F707" s="261" t="s">
        <v>852</v>
      </c>
      <c r="H707" s="262">
        <v>1</v>
      </c>
      <c r="L707" s="259"/>
      <c r="M707" s="263"/>
      <c r="N707" s="264"/>
      <c r="O707" s="264"/>
      <c r="P707" s="264"/>
      <c r="Q707" s="264"/>
      <c r="R707" s="264"/>
      <c r="S707" s="264"/>
      <c r="T707" s="265"/>
      <c r="AT707" s="260" t="s">
        <v>148</v>
      </c>
      <c r="AU707" s="260" t="s">
        <v>80</v>
      </c>
      <c r="AV707" s="258" t="s">
        <v>80</v>
      </c>
      <c r="AW707" s="258" t="s">
        <v>32</v>
      </c>
      <c r="AX707" s="258" t="s">
        <v>70</v>
      </c>
      <c r="AY707" s="260" t="s">
        <v>137</v>
      </c>
    </row>
    <row r="708" spans="1:65" s="258" customFormat="1">
      <c r="B708" s="259"/>
      <c r="D708" s="253" t="s">
        <v>148</v>
      </c>
      <c r="E708" s="260" t="s">
        <v>3</v>
      </c>
      <c r="F708" s="261" t="s">
        <v>853</v>
      </c>
      <c r="H708" s="262">
        <v>1</v>
      </c>
      <c r="L708" s="259"/>
      <c r="M708" s="263"/>
      <c r="N708" s="264"/>
      <c r="O708" s="264"/>
      <c r="P708" s="264"/>
      <c r="Q708" s="264"/>
      <c r="R708" s="264"/>
      <c r="S708" s="264"/>
      <c r="T708" s="265"/>
      <c r="AT708" s="260" t="s">
        <v>148</v>
      </c>
      <c r="AU708" s="260" t="s">
        <v>80</v>
      </c>
      <c r="AV708" s="258" t="s">
        <v>80</v>
      </c>
      <c r="AW708" s="258" t="s">
        <v>32</v>
      </c>
      <c r="AX708" s="258" t="s">
        <v>70</v>
      </c>
      <c r="AY708" s="260" t="s">
        <v>137</v>
      </c>
    </row>
    <row r="709" spans="1:65" s="258" customFormat="1">
      <c r="B709" s="259"/>
      <c r="D709" s="253" t="s">
        <v>148</v>
      </c>
      <c r="E709" s="260" t="s">
        <v>3</v>
      </c>
      <c r="F709" s="261" t="s">
        <v>854</v>
      </c>
      <c r="H709" s="262">
        <v>1</v>
      </c>
      <c r="L709" s="259"/>
      <c r="M709" s="263"/>
      <c r="N709" s="264"/>
      <c r="O709" s="264"/>
      <c r="P709" s="264"/>
      <c r="Q709" s="264"/>
      <c r="R709" s="264"/>
      <c r="S709" s="264"/>
      <c r="T709" s="265"/>
      <c r="AT709" s="260" t="s">
        <v>148</v>
      </c>
      <c r="AU709" s="260" t="s">
        <v>80</v>
      </c>
      <c r="AV709" s="258" t="s">
        <v>80</v>
      </c>
      <c r="AW709" s="258" t="s">
        <v>32</v>
      </c>
      <c r="AX709" s="258" t="s">
        <v>70</v>
      </c>
      <c r="AY709" s="260" t="s">
        <v>137</v>
      </c>
    </row>
    <row r="710" spans="1:65" s="273" customFormat="1">
      <c r="B710" s="274"/>
      <c r="D710" s="253" t="s">
        <v>148</v>
      </c>
      <c r="E710" s="275" t="s">
        <v>3</v>
      </c>
      <c r="F710" s="276" t="s">
        <v>184</v>
      </c>
      <c r="H710" s="277">
        <v>4</v>
      </c>
      <c r="L710" s="274"/>
      <c r="M710" s="278"/>
      <c r="N710" s="279"/>
      <c r="O710" s="279"/>
      <c r="P710" s="279"/>
      <c r="Q710" s="279"/>
      <c r="R710" s="279"/>
      <c r="S710" s="279"/>
      <c r="T710" s="280"/>
      <c r="AT710" s="275" t="s">
        <v>148</v>
      </c>
      <c r="AU710" s="275" t="s">
        <v>80</v>
      </c>
      <c r="AV710" s="273" t="s">
        <v>144</v>
      </c>
      <c r="AW710" s="273" t="s">
        <v>32</v>
      </c>
      <c r="AX710" s="273" t="s">
        <v>78</v>
      </c>
      <c r="AY710" s="275" t="s">
        <v>137</v>
      </c>
    </row>
    <row r="711" spans="1:65" s="171" customFormat="1" ht="16.5" customHeight="1">
      <c r="A711" s="168"/>
      <c r="B711" s="169"/>
      <c r="C711" s="281" t="s">
        <v>855</v>
      </c>
      <c r="D711" s="281" t="s">
        <v>243</v>
      </c>
      <c r="E711" s="282" t="s">
        <v>856</v>
      </c>
      <c r="F711" s="283" t="s">
        <v>857</v>
      </c>
      <c r="G711" s="284" t="s">
        <v>582</v>
      </c>
      <c r="H711" s="285">
        <v>4</v>
      </c>
      <c r="I711" s="78"/>
      <c r="J711" s="286">
        <f>ROUND(I711*H711,2)</f>
        <v>0</v>
      </c>
      <c r="K711" s="283" t="s">
        <v>3</v>
      </c>
      <c r="L711" s="287"/>
      <c r="M711" s="288" t="s">
        <v>3</v>
      </c>
      <c r="N711" s="289" t="s">
        <v>41</v>
      </c>
      <c r="O711" s="248"/>
      <c r="P711" s="249">
        <f>O711*H711</f>
        <v>0</v>
      </c>
      <c r="Q711" s="249">
        <v>0</v>
      </c>
      <c r="R711" s="249">
        <f>Q711*H711</f>
        <v>0</v>
      </c>
      <c r="S711" s="249">
        <v>0</v>
      </c>
      <c r="T711" s="250">
        <f>S711*H711</f>
        <v>0</v>
      </c>
      <c r="U711" s="168"/>
      <c r="V711" s="168"/>
      <c r="W711" s="168"/>
      <c r="X711" s="168"/>
      <c r="Y711" s="168"/>
      <c r="Z711" s="168"/>
      <c r="AA711" s="168"/>
      <c r="AB711" s="168"/>
      <c r="AC711" s="168"/>
      <c r="AD711" s="168"/>
      <c r="AE711" s="168"/>
      <c r="AR711" s="251" t="s">
        <v>468</v>
      </c>
      <c r="AT711" s="251" t="s">
        <v>243</v>
      </c>
      <c r="AU711" s="251" t="s">
        <v>80</v>
      </c>
      <c r="AY711" s="160" t="s">
        <v>137</v>
      </c>
      <c r="BE711" s="252">
        <f>IF(N711="základní",J711,0)</f>
        <v>0</v>
      </c>
      <c r="BF711" s="252">
        <f>IF(N711="snížená",J711,0)</f>
        <v>0</v>
      </c>
      <c r="BG711" s="252">
        <f>IF(N711="zákl. přenesená",J711,0)</f>
        <v>0</v>
      </c>
      <c r="BH711" s="252">
        <f>IF(N711="sníž. přenesená",J711,0)</f>
        <v>0</v>
      </c>
      <c r="BI711" s="252">
        <f>IF(N711="nulová",J711,0)</f>
        <v>0</v>
      </c>
      <c r="BJ711" s="160" t="s">
        <v>78</v>
      </c>
      <c r="BK711" s="252">
        <f>ROUND(I711*H711,2)</f>
        <v>0</v>
      </c>
      <c r="BL711" s="160" t="s">
        <v>250</v>
      </c>
      <c r="BM711" s="251" t="s">
        <v>858</v>
      </c>
    </row>
    <row r="712" spans="1:65" s="227" customFormat="1" ht="22.8" customHeight="1">
      <c r="B712" s="228"/>
      <c r="D712" s="229" t="s">
        <v>69</v>
      </c>
      <c r="E712" s="238" t="s">
        <v>859</v>
      </c>
      <c r="F712" s="238" t="s">
        <v>860</v>
      </c>
      <c r="J712" s="239">
        <f>BK712</f>
        <v>0</v>
      </c>
      <c r="L712" s="228"/>
      <c r="M712" s="232"/>
      <c r="N712" s="233"/>
      <c r="O712" s="233"/>
      <c r="P712" s="234">
        <f>SUM(P713:P720)</f>
        <v>0</v>
      </c>
      <c r="Q712" s="233"/>
      <c r="R712" s="234">
        <f>SUM(R713:R720)</f>
        <v>0</v>
      </c>
      <c r="S712" s="233"/>
      <c r="T712" s="235">
        <f>SUM(T713:T720)</f>
        <v>0</v>
      </c>
      <c r="AR712" s="229" t="s">
        <v>80</v>
      </c>
      <c r="AT712" s="236" t="s">
        <v>69</v>
      </c>
      <c r="AU712" s="236" t="s">
        <v>78</v>
      </c>
      <c r="AY712" s="229" t="s">
        <v>137</v>
      </c>
      <c r="BK712" s="237">
        <f>SUM(BK713:BK720)</f>
        <v>0</v>
      </c>
    </row>
    <row r="713" spans="1:65" s="171" customFormat="1" ht="16.5" customHeight="1">
      <c r="A713" s="168"/>
      <c r="B713" s="169"/>
      <c r="C713" s="240" t="s">
        <v>861</v>
      </c>
      <c r="D713" s="240" t="s">
        <v>139</v>
      </c>
      <c r="E713" s="241" t="s">
        <v>862</v>
      </c>
      <c r="F713" s="242" t="s">
        <v>863</v>
      </c>
      <c r="G713" s="243" t="s">
        <v>302</v>
      </c>
      <c r="H713" s="244">
        <v>6.4</v>
      </c>
      <c r="I713" s="77"/>
      <c r="J713" s="245">
        <f>ROUND(I713*H713,2)</f>
        <v>0</v>
      </c>
      <c r="K713" s="242" t="s">
        <v>143</v>
      </c>
      <c r="L713" s="169"/>
      <c r="M713" s="246" t="s">
        <v>3</v>
      </c>
      <c r="N713" s="247" t="s">
        <v>41</v>
      </c>
      <c r="O713" s="248"/>
      <c r="P713" s="249">
        <f>O713*H713</f>
        <v>0</v>
      </c>
      <c r="Q713" s="249">
        <v>0</v>
      </c>
      <c r="R713" s="249">
        <f>Q713*H713</f>
        <v>0</v>
      </c>
      <c r="S713" s="249">
        <v>0</v>
      </c>
      <c r="T713" s="250">
        <f>S713*H713</f>
        <v>0</v>
      </c>
      <c r="U713" s="168"/>
      <c r="V713" s="168"/>
      <c r="W713" s="168"/>
      <c r="X713" s="168"/>
      <c r="Y713" s="168"/>
      <c r="Z713" s="168"/>
      <c r="AA713" s="168"/>
      <c r="AB713" s="168"/>
      <c r="AC713" s="168"/>
      <c r="AD713" s="168"/>
      <c r="AE713" s="168"/>
      <c r="AR713" s="251" t="s">
        <v>250</v>
      </c>
      <c r="AT713" s="251" t="s">
        <v>139</v>
      </c>
      <c r="AU713" s="251" t="s">
        <v>80</v>
      </c>
      <c r="AY713" s="160" t="s">
        <v>137</v>
      </c>
      <c r="BE713" s="252">
        <f>IF(N713="základní",J713,0)</f>
        <v>0</v>
      </c>
      <c r="BF713" s="252">
        <f>IF(N713="snížená",J713,0)</f>
        <v>0</v>
      </c>
      <c r="BG713" s="252">
        <f>IF(N713="zákl. přenesená",J713,0)</f>
        <v>0</v>
      </c>
      <c r="BH713" s="252">
        <f>IF(N713="sníž. přenesená",J713,0)</f>
        <v>0</v>
      </c>
      <c r="BI713" s="252">
        <f>IF(N713="nulová",J713,0)</f>
        <v>0</v>
      </c>
      <c r="BJ713" s="160" t="s">
        <v>78</v>
      </c>
      <c r="BK713" s="252">
        <f>ROUND(I713*H713,2)</f>
        <v>0</v>
      </c>
      <c r="BL713" s="160" t="s">
        <v>250</v>
      </c>
      <c r="BM713" s="251" t="s">
        <v>864</v>
      </c>
    </row>
    <row r="714" spans="1:65" s="266" customFormat="1">
      <c r="B714" s="267"/>
      <c r="D714" s="253" t="s">
        <v>148</v>
      </c>
      <c r="E714" s="268" t="s">
        <v>3</v>
      </c>
      <c r="F714" s="269" t="s">
        <v>865</v>
      </c>
      <c r="H714" s="268" t="s">
        <v>3</v>
      </c>
      <c r="L714" s="267"/>
      <c r="M714" s="270"/>
      <c r="N714" s="271"/>
      <c r="O714" s="271"/>
      <c r="P714" s="271"/>
      <c r="Q714" s="271"/>
      <c r="R714" s="271"/>
      <c r="S714" s="271"/>
      <c r="T714" s="272"/>
      <c r="AT714" s="268" t="s">
        <v>148</v>
      </c>
      <c r="AU714" s="268" t="s">
        <v>80</v>
      </c>
      <c r="AV714" s="266" t="s">
        <v>78</v>
      </c>
      <c r="AW714" s="266" t="s">
        <v>32</v>
      </c>
      <c r="AX714" s="266" t="s">
        <v>70</v>
      </c>
      <c r="AY714" s="268" t="s">
        <v>137</v>
      </c>
    </row>
    <row r="715" spans="1:65" s="258" customFormat="1">
      <c r="B715" s="259"/>
      <c r="D715" s="253" t="s">
        <v>148</v>
      </c>
      <c r="E715" s="260" t="s">
        <v>3</v>
      </c>
      <c r="F715" s="261" t="s">
        <v>866</v>
      </c>
      <c r="H715" s="262">
        <v>2</v>
      </c>
      <c r="L715" s="259"/>
      <c r="M715" s="263"/>
      <c r="N715" s="264"/>
      <c r="O715" s="264"/>
      <c r="P715" s="264"/>
      <c r="Q715" s="264"/>
      <c r="R715" s="264"/>
      <c r="S715" s="264"/>
      <c r="T715" s="265"/>
      <c r="AT715" s="260" t="s">
        <v>148</v>
      </c>
      <c r="AU715" s="260" t="s">
        <v>80</v>
      </c>
      <c r="AV715" s="258" t="s">
        <v>80</v>
      </c>
      <c r="AW715" s="258" t="s">
        <v>32</v>
      </c>
      <c r="AX715" s="258" t="s">
        <v>70</v>
      </c>
      <c r="AY715" s="260" t="s">
        <v>137</v>
      </c>
    </row>
    <row r="716" spans="1:65" s="258" customFormat="1">
      <c r="B716" s="259"/>
      <c r="D716" s="253" t="s">
        <v>148</v>
      </c>
      <c r="E716" s="260" t="s">
        <v>3</v>
      </c>
      <c r="F716" s="261" t="s">
        <v>867</v>
      </c>
      <c r="H716" s="262">
        <v>1.2</v>
      </c>
      <c r="L716" s="259"/>
      <c r="M716" s="263"/>
      <c r="N716" s="264"/>
      <c r="O716" s="264"/>
      <c r="P716" s="264"/>
      <c r="Q716" s="264"/>
      <c r="R716" s="264"/>
      <c r="S716" s="264"/>
      <c r="T716" s="265"/>
      <c r="AT716" s="260" t="s">
        <v>148</v>
      </c>
      <c r="AU716" s="260" t="s">
        <v>80</v>
      </c>
      <c r="AV716" s="258" t="s">
        <v>80</v>
      </c>
      <c r="AW716" s="258" t="s">
        <v>32</v>
      </c>
      <c r="AX716" s="258" t="s">
        <v>70</v>
      </c>
      <c r="AY716" s="260" t="s">
        <v>137</v>
      </c>
    </row>
    <row r="717" spans="1:65" s="258" customFormat="1">
      <c r="B717" s="259"/>
      <c r="D717" s="253" t="s">
        <v>148</v>
      </c>
      <c r="E717" s="260" t="s">
        <v>3</v>
      </c>
      <c r="F717" s="261" t="s">
        <v>868</v>
      </c>
      <c r="H717" s="262">
        <v>1.6</v>
      </c>
      <c r="L717" s="259"/>
      <c r="M717" s="263"/>
      <c r="N717" s="264"/>
      <c r="O717" s="264"/>
      <c r="P717" s="264"/>
      <c r="Q717" s="264"/>
      <c r="R717" s="264"/>
      <c r="S717" s="264"/>
      <c r="T717" s="265"/>
      <c r="AT717" s="260" t="s">
        <v>148</v>
      </c>
      <c r="AU717" s="260" t="s">
        <v>80</v>
      </c>
      <c r="AV717" s="258" t="s">
        <v>80</v>
      </c>
      <c r="AW717" s="258" t="s">
        <v>32</v>
      </c>
      <c r="AX717" s="258" t="s">
        <v>70</v>
      </c>
      <c r="AY717" s="260" t="s">
        <v>137</v>
      </c>
    </row>
    <row r="718" spans="1:65" s="258" customFormat="1">
      <c r="B718" s="259"/>
      <c r="D718" s="253" t="s">
        <v>148</v>
      </c>
      <c r="E718" s="260" t="s">
        <v>3</v>
      </c>
      <c r="F718" s="261" t="s">
        <v>869</v>
      </c>
      <c r="H718" s="262">
        <v>1.6</v>
      </c>
      <c r="L718" s="259"/>
      <c r="M718" s="263"/>
      <c r="N718" s="264"/>
      <c r="O718" s="264"/>
      <c r="P718" s="264"/>
      <c r="Q718" s="264"/>
      <c r="R718" s="264"/>
      <c r="S718" s="264"/>
      <c r="T718" s="265"/>
      <c r="AT718" s="260" t="s">
        <v>148</v>
      </c>
      <c r="AU718" s="260" t="s">
        <v>80</v>
      </c>
      <c r="AV718" s="258" t="s">
        <v>80</v>
      </c>
      <c r="AW718" s="258" t="s">
        <v>32</v>
      </c>
      <c r="AX718" s="258" t="s">
        <v>70</v>
      </c>
      <c r="AY718" s="260" t="s">
        <v>137</v>
      </c>
    </row>
    <row r="719" spans="1:65" s="273" customFormat="1">
      <c r="B719" s="274"/>
      <c r="D719" s="253" t="s">
        <v>148</v>
      </c>
      <c r="E719" s="275" t="s">
        <v>3</v>
      </c>
      <c r="F719" s="276" t="s">
        <v>184</v>
      </c>
      <c r="H719" s="277">
        <v>6.4</v>
      </c>
      <c r="L719" s="274"/>
      <c r="M719" s="278"/>
      <c r="N719" s="279"/>
      <c r="O719" s="279"/>
      <c r="P719" s="279"/>
      <c r="Q719" s="279"/>
      <c r="R719" s="279"/>
      <c r="S719" s="279"/>
      <c r="T719" s="280"/>
      <c r="AT719" s="275" t="s">
        <v>148</v>
      </c>
      <c r="AU719" s="275" t="s">
        <v>80</v>
      </c>
      <c r="AV719" s="273" t="s">
        <v>144</v>
      </c>
      <c r="AW719" s="273" t="s">
        <v>32</v>
      </c>
      <c r="AX719" s="273" t="s">
        <v>78</v>
      </c>
      <c r="AY719" s="275" t="s">
        <v>137</v>
      </c>
    </row>
    <row r="720" spans="1:65" s="171" customFormat="1" ht="16.5" customHeight="1">
      <c r="A720" s="168"/>
      <c r="B720" s="169"/>
      <c r="C720" s="281" t="s">
        <v>870</v>
      </c>
      <c r="D720" s="281" t="s">
        <v>243</v>
      </c>
      <c r="E720" s="282" t="s">
        <v>871</v>
      </c>
      <c r="F720" s="283" t="s">
        <v>872</v>
      </c>
      <c r="G720" s="284" t="s">
        <v>243</v>
      </c>
      <c r="H720" s="285">
        <v>6.4</v>
      </c>
      <c r="I720" s="78"/>
      <c r="J720" s="286">
        <f>ROUND(I720*H720,2)</f>
        <v>0</v>
      </c>
      <c r="K720" s="283" t="s">
        <v>3</v>
      </c>
      <c r="L720" s="287"/>
      <c r="M720" s="288" t="s">
        <v>3</v>
      </c>
      <c r="N720" s="289" t="s">
        <v>41</v>
      </c>
      <c r="O720" s="248"/>
      <c r="P720" s="249">
        <f>O720*H720</f>
        <v>0</v>
      </c>
      <c r="Q720" s="249">
        <v>0</v>
      </c>
      <c r="R720" s="249">
        <f>Q720*H720</f>
        <v>0</v>
      </c>
      <c r="S720" s="249">
        <v>0</v>
      </c>
      <c r="T720" s="250">
        <f>S720*H720</f>
        <v>0</v>
      </c>
      <c r="U720" s="168"/>
      <c r="V720" s="168"/>
      <c r="W720" s="168"/>
      <c r="X720" s="168"/>
      <c r="Y720" s="168"/>
      <c r="Z720" s="168"/>
      <c r="AA720" s="168"/>
      <c r="AB720" s="168"/>
      <c r="AC720" s="168"/>
      <c r="AD720" s="168"/>
      <c r="AE720" s="168"/>
      <c r="AR720" s="251" t="s">
        <v>468</v>
      </c>
      <c r="AT720" s="251" t="s">
        <v>243</v>
      </c>
      <c r="AU720" s="251" t="s">
        <v>80</v>
      </c>
      <c r="AY720" s="160" t="s">
        <v>137</v>
      </c>
      <c r="BE720" s="252">
        <f>IF(N720="základní",J720,0)</f>
        <v>0</v>
      </c>
      <c r="BF720" s="252">
        <f>IF(N720="snížená",J720,0)</f>
        <v>0</v>
      </c>
      <c r="BG720" s="252">
        <f>IF(N720="zákl. přenesená",J720,0)</f>
        <v>0</v>
      </c>
      <c r="BH720" s="252">
        <f>IF(N720="sníž. přenesená",J720,0)</f>
        <v>0</v>
      </c>
      <c r="BI720" s="252">
        <f>IF(N720="nulová",J720,0)</f>
        <v>0</v>
      </c>
      <c r="BJ720" s="160" t="s">
        <v>78</v>
      </c>
      <c r="BK720" s="252">
        <f>ROUND(I720*H720,2)</f>
        <v>0</v>
      </c>
      <c r="BL720" s="160" t="s">
        <v>250</v>
      </c>
      <c r="BM720" s="251" t="s">
        <v>873</v>
      </c>
    </row>
    <row r="721" spans="1:65" s="227" customFormat="1" ht="22.8" customHeight="1">
      <c r="B721" s="228"/>
      <c r="D721" s="229" t="s">
        <v>69</v>
      </c>
      <c r="E721" s="238" t="s">
        <v>874</v>
      </c>
      <c r="F721" s="238" t="s">
        <v>875</v>
      </c>
      <c r="J721" s="239">
        <f>BK721</f>
        <v>0</v>
      </c>
      <c r="L721" s="228"/>
      <c r="M721" s="232"/>
      <c r="N721" s="233"/>
      <c r="O721" s="233"/>
      <c r="P721" s="234">
        <f>SUM(P722:P725)</f>
        <v>0</v>
      </c>
      <c r="Q721" s="233"/>
      <c r="R721" s="234">
        <f>SUM(R722:R725)</f>
        <v>2.1123311999999999</v>
      </c>
      <c r="S721" s="233"/>
      <c r="T721" s="235">
        <f>SUM(T722:T725)</f>
        <v>0</v>
      </c>
      <c r="AR721" s="229" t="s">
        <v>80</v>
      </c>
      <c r="AT721" s="236" t="s">
        <v>69</v>
      </c>
      <c r="AU721" s="236" t="s">
        <v>78</v>
      </c>
      <c r="AY721" s="229" t="s">
        <v>137</v>
      </c>
      <c r="BK721" s="237">
        <f>SUM(BK722:BK725)</f>
        <v>0</v>
      </c>
    </row>
    <row r="722" spans="1:65" s="171" customFormat="1" ht="16.5" customHeight="1">
      <c r="A722" s="168"/>
      <c r="B722" s="169"/>
      <c r="C722" s="240" t="s">
        <v>876</v>
      </c>
      <c r="D722" s="240" t="s">
        <v>139</v>
      </c>
      <c r="E722" s="241" t="s">
        <v>877</v>
      </c>
      <c r="F722" s="242" t="s">
        <v>878</v>
      </c>
      <c r="G722" s="243" t="s">
        <v>142</v>
      </c>
      <c r="H722" s="244">
        <v>23.52</v>
      </c>
      <c r="I722" s="77"/>
      <c r="J722" s="245">
        <f>ROUND(I722*H722,2)</f>
        <v>0</v>
      </c>
      <c r="K722" s="242" t="s">
        <v>143</v>
      </c>
      <c r="L722" s="169"/>
      <c r="M722" s="246" t="s">
        <v>3</v>
      </c>
      <c r="N722" s="247" t="s">
        <v>41</v>
      </c>
      <c r="O722" s="248"/>
      <c r="P722" s="249">
        <f>O722*H722</f>
        <v>0</v>
      </c>
      <c r="Q722" s="249">
        <v>8.9810000000000001E-2</v>
      </c>
      <c r="R722" s="249">
        <f>Q722*H722</f>
        <v>2.1123311999999999</v>
      </c>
      <c r="S722" s="249">
        <v>0</v>
      </c>
      <c r="T722" s="250">
        <f>S722*H722</f>
        <v>0</v>
      </c>
      <c r="U722" s="168"/>
      <c r="V722" s="168"/>
      <c r="W722" s="168"/>
      <c r="X722" s="168"/>
      <c r="Y722" s="168"/>
      <c r="Z722" s="168"/>
      <c r="AA722" s="168"/>
      <c r="AB722" s="168"/>
      <c r="AC722" s="168"/>
      <c r="AD722" s="168"/>
      <c r="AE722" s="168"/>
      <c r="AR722" s="251" t="s">
        <v>250</v>
      </c>
      <c r="AT722" s="251" t="s">
        <v>139</v>
      </c>
      <c r="AU722" s="251" t="s">
        <v>80</v>
      </c>
      <c r="AY722" s="160" t="s">
        <v>137</v>
      </c>
      <c r="BE722" s="252">
        <f>IF(N722="základní",J722,0)</f>
        <v>0</v>
      </c>
      <c r="BF722" s="252">
        <f>IF(N722="snížená",J722,0)</f>
        <v>0</v>
      </c>
      <c r="BG722" s="252">
        <f>IF(N722="zákl. přenesená",J722,0)</f>
        <v>0</v>
      </c>
      <c r="BH722" s="252">
        <f>IF(N722="sníž. přenesená",J722,0)</f>
        <v>0</v>
      </c>
      <c r="BI722" s="252">
        <f>IF(N722="nulová",J722,0)</f>
        <v>0</v>
      </c>
      <c r="BJ722" s="160" t="s">
        <v>78</v>
      </c>
      <c r="BK722" s="252">
        <f>ROUND(I722*H722,2)</f>
        <v>0</v>
      </c>
      <c r="BL722" s="160" t="s">
        <v>250</v>
      </c>
      <c r="BM722" s="251" t="s">
        <v>879</v>
      </c>
    </row>
    <row r="723" spans="1:65" s="258" customFormat="1">
      <c r="B723" s="259"/>
      <c r="D723" s="253" t="s">
        <v>148</v>
      </c>
      <c r="E723" s="260" t="s">
        <v>3</v>
      </c>
      <c r="F723" s="261" t="s">
        <v>646</v>
      </c>
      <c r="H723" s="262">
        <v>23.52</v>
      </c>
      <c r="L723" s="259"/>
      <c r="M723" s="263"/>
      <c r="N723" s="264"/>
      <c r="O723" s="264"/>
      <c r="P723" s="264"/>
      <c r="Q723" s="264"/>
      <c r="R723" s="264"/>
      <c r="S723" s="264"/>
      <c r="T723" s="265"/>
      <c r="AT723" s="260" t="s">
        <v>148</v>
      </c>
      <c r="AU723" s="260" t="s">
        <v>80</v>
      </c>
      <c r="AV723" s="258" t="s">
        <v>80</v>
      </c>
      <c r="AW723" s="258" t="s">
        <v>32</v>
      </c>
      <c r="AX723" s="258" t="s">
        <v>78</v>
      </c>
      <c r="AY723" s="260" t="s">
        <v>137</v>
      </c>
    </row>
    <row r="724" spans="1:65" s="171" customFormat="1" ht="24" customHeight="1">
      <c r="A724" s="168"/>
      <c r="B724" s="169"/>
      <c r="C724" s="240" t="s">
        <v>880</v>
      </c>
      <c r="D724" s="240" t="s">
        <v>139</v>
      </c>
      <c r="E724" s="241" t="s">
        <v>881</v>
      </c>
      <c r="F724" s="242" t="s">
        <v>882</v>
      </c>
      <c r="G724" s="243" t="s">
        <v>783</v>
      </c>
      <c r="H724" s="79"/>
      <c r="I724" s="77"/>
      <c r="J724" s="245">
        <f>ROUND(I724*H724,2)</f>
        <v>0</v>
      </c>
      <c r="K724" s="242" t="s">
        <v>143</v>
      </c>
      <c r="L724" s="169"/>
      <c r="M724" s="246" t="s">
        <v>3</v>
      </c>
      <c r="N724" s="247" t="s">
        <v>41</v>
      </c>
      <c r="O724" s="248"/>
      <c r="P724" s="249">
        <f>O724*H724</f>
        <v>0</v>
      </c>
      <c r="Q724" s="249">
        <v>0</v>
      </c>
      <c r="R724" s="249">
        <f>Q724*H724</f>
        <v>0</v>
      </c>
      <c r="S724" s="249">
        <v>0</v>
      </c>
      <c r="T724" s="250">
        <f>S724*H724</f>
        <v>0</v>
      </c>
      <c r="U724" s="168"/>
      <c r="V724" s="168"/>
      <c r="W724" s="168"/>
      <c r="X724" s="168"/>
      <c r="Y724" s="168"/>
      <c r="Z724" s="168"/>
      <c r="AA724" s="168"/>
      <c r="AB724" s="168"/>
      <c r="AC724" s="168"/>
      <c r="AD724" s="168"/>
      <c r="AE724" s="168"/>
      <c r="AR724" s="251" t="s">
        <v>250</v>
      </c>
      <c r="AT724" s="251" t="s">
        <v>139</v>
      </c>
      <c r="AU724" s="251" t="s">
        <v>80</v>
      </c>
      <c r="AY724" s="160" t="s">
        <v>137</v>
      </c>
      <c r="BE724" s="252">
        <f>IF(N724="základní",J724,0)</f>
        <v>0</v>
      </c>
      <c r="BF724" s="252">
        <f>IF(N724="snížená",J724,0)</f>
        <v>0</v>
      </c>
      <c r="BG724" s="252">
        <f>IF(N724="zákl. přenesená",J724,0)</f>
        <v>0</v>
      </c>
      <c r="BH724" s="252">
        <f>IF(N724="sníž. přenesená",J724,0)</f>
        <v>0</v>
      </c>
      <c r="BI724" s="252">
        <f>IF(N724="nulová",J724,0)</f>
        <v>0</v>
      </c>
      <c r="BJ724" s="160" t="s">
        <v>78</v>
      </c>
      <c r="BK724" s="252">
        <f>ROUND(I724*H724,2)</f>
        <v>0</v>
      </c>
      <c r="BL724" s="160" t="s">
        <v>250</v>
      </c>
      <c r="BM724" s="251" t="s">
        <v>883</v>
      </c>
    </row>
    <row r="725" spans="1:65" s="171" customFormat="1" ht="86.4">
      <c r="A725" s="168"/>
      <c r="B725" s="169"/>
      <c r="C725" s="168"/>
      <c r="D725" s="253" t="s">
        <v>146</v>
      </c>
      <c r="E725" s="168"/>
      <c r="F725" s="254" t="s">
        <v>884</v>
      </c>
      <c r="G725" s="168"/>
      <c r="H725" s="168"/>
      <c r="I725" s="168"/>
      <c r="J725" s="168"/>
      <c r="K725" s="168"/>
      <c r="L725" s="169"/>
      <c r="M725" s="255"/>
      <c r="N725" s="256"/>
      <c r="O725" s="248"/>
      <c r="P725" s="248"/>
      <c r="Q725" s="248"/>
      <c r="R725" s="248"/>
      <c r="S725" s="248"/>
      <c r="T725" s="257"/>
      <c r="U725" s="168"/>
      <c r="V725" s="168"/>
      <c r="W725" s="168"/>
      <c r="X725" s="168"/>
      <c r="Y725" s="168"/>
      <c r="Z725" s="168"/>
      <c r="AA725" s="168"/>
      <c r="AB725" s="168"/>
      <c r="AC725" s="168"/>
      <c r="AD725" s="168"/>
      <c r="AE725" s="168"/>
      <c r="AT725" s="160" t="s">
        <v>146</v>
      </c>
      <c r="AU725" s="160" t="s">
        <v>80</v>
      </c>
    </row>
    <row r="726" spans="1:65" s="227" customFormat="1" ht="22.8" customHeight="1">
      <c r="B726" s="228"/>
      <c r="D726" s="229" t="s">
        <v>69</v>
      </c>
      <c r="E726" s="238" t="s">
        <v>885</v>
      </c>
      <c r="F726" s="238" t="s">
        <v>886</v>
      </c>
      <c r="J726" s="239">
        <f>BK726</f>
        <v>0</v>
      </c>
      <c r="L726" s="228"/>
      <c r="M726" s="232"/>
      <c r="N726" s="233"/>
      <c r="O726" s="233"/>
      <c r="P726" s="234">
        <f>SUM(P727:P735)</f>
        <v>0</v>
      </c>
      <c r="Q726" s="233"/>
      <c r="R726" s="234">
        <f>SUM(R727:R735)</f>
        <v>0</v>
      </c>
      <c r="S726" s="233"/>
      <c r="T726" s="235">
        <f>SUM(T727:T735)</f>
        <v>0.38456000000000007</v>
      </c>
      <c r="AR726" s="229" t="s">
        <v>80</v>
      </c>
      <c r="AT726" s="236" t="s">
        <v>69</v>
      </c>
      <c r="AU726" s="236" t="s">
        <v>78</v>
      </c>
      <c r="AY726" s="229" t="s">
        <v>137</v>
      </c>
      <c r="BK726" s="237">
        <f>SUM(BK727:BK735)</f>
        <v>0</v>
      </c>
    </row>
    <row r="727" spans="1:65" s="171" customFormat="1" ht="16.5" customHeight="1">
      <c r="A727" s="168"/>
      <c r="B727" s="169"/>
      <c r="C727" s="281" t="s">
        <v>887</v>
      </c>
      <c r="D727" s="281" t="s">
        <v>243</v>
      </c>
      <c r="E727" s="282" t="s">
        <v>888</v>
      </c>
      <c r="F727" s="283" t="s">
        <v>889</v>
      </c>
      <c r="G727" s="284" t="s">
        <v>890</v>
      </c>
      <c r="H727" s="285">
        <v>6</v>
      </c>
      <c r="I727" s="78"/>
      <c r="J727" s="286">
        <f>ROUND(I727*H727,2)</f>
        <v>0</v>
      </c>
      <c r="K727" s="283" t="s">
        <v>3</v>
      </c>
      <c r="L727" s="287"/>
      <c r="M727" s="288" t="s">
        <v>3</v>
      </c>
      <c r="N727" s="289" t="s">
        <v>41</v>
      </c>
      <c r="O727" s="248"/>
      <c r="P727" s="249">
        <f>O727*H727</f>
        <v>0</v>
      </c>
      <c r="Q727" s="249">
        <v>0</v>
      </c>
      <c r="R727" s="249">
        <f>Q727*H727</f>
        <v>0</v>
      </c>
      <c r="S727" s="249">
        <v>0</v>
      </c>
      <c r="T727" s="250">
        <f>S727*H727</f>
        <v>0</v>
      </c>
      <c r="U727" s="168"/>
      <c r="V727" s="168"/>
      <c r="W727" s="168"/>
      <c r="X727" s="168"/>
      <c r="Y727" s="168"/>
      <c r="Z727" s="168"/>
      <c r="AA727" s="168"/>
      <c r="AB727" s="168"/>
      <c r="AC727" s="168"/>
      <c r="AD727" s="168"/>
      <c r="AE727" s="168"/>
      <c r="AR727" s="251" t="s">
        <v>468</v>
      </c>
      <c r="AT727" s="251" t="s">
        <v>243</v>
      </c>
      <c r="AU727" s="251" t="s">
        <v>80</v>
      </c>
      <c r="AY727" s="160" t="s">
        <v>137</v>
      </c>
      <c r="BE727" s="252">
        <f>IF(N727="základní",J727,0)</f>
        <v>0</v>
      </c>
      <c r="BF727" s="252">
        <f>IF(N727="snížená",J727,0)</f>
        <v>0</v>
      </c>
      <c r="BG727" s="252">
        <f>IF(N727="zákl. přenesená",J727,0)</f>
        <v>0</v>
      </c>
      <c r="BH727" s="252">
        <f>IF(N727="sníž. přenesená",J727,0)</f>
        <v>0</v>
      </c>
      <c r="BI727" s="252">
        <f>IF(N727="nulová",J727,0)</f>
        <v>0</v>
      </c>
      <c r="BJ727" s="160" t="s">
        <v>78</v>
      </c>
      <c r="BK727" s="252">
        <f>ROUND(I727*H727,2)</f>
        <v>0</v>
      </c>
      <c r="BL727" s="160" t="s">
        <v>250</v>
      </c>
      <c r="BM727" s="251" t="s">
        <v>891</v>
      </c>
    </row>
    <row r="728" spans="1:65" s="258" customFormat="1">
      <c r="B728" s="259"/>
      <c r="D728" s="253" t="s">
        <v>148</v>
      </c>
      <c r="E728" s="260" t="s">
        <v>3</v>
      </c>
      <c r="F728" s="261" t="s">
        <v>892</v>
      </c>
      <c r="H728" s="262">
        <v>6</v>
      </c>
      <c r="L728" s="259"/>
      <c r="M728" s="263"/>
      <c r="N728" s="264"/>
      <c r="O728" s="264"/>
      <c r="P728" s="264"/>
      <c r="Q728" s="264"/>
      <c r="R728" s="264"/>
      <c r="S728" s="264"/>
      <c r="T728" s="265"/>
      <c r="AT728" s="260" t="s">
        <v>148</v>
      </c>
      <c r="AU728" s="260" t="s">
        <v>80</v>
      </c>
      <c r="AV728" s="258" t="s">
        <v>80</v>
      </c>
      <c r="AW728" s="258" t="s">
        <v>32</v>
      </c>
      <c r="AX728" s="258" t="s">
        <v>78</v>
      </c>
      <c r="AY728" s="260" t="s">
        <v>137</v>
      </c>
    </row>
    <row r="729" spans="1:65" s="171" customFormat="1" ht="24" customHeight="1">
      <c r="A729" s="168"/>
      <c r="B729" s="169"/>
      <c r="C729" s="240" t="s">
        <v>893</v>
      </c>
      <c r="D729" s="240" t="s">
        <v>139</v>
      </c>
      <c r="E729" s="241" t="s">
        <v>894</v>
      </c>
      <c r="F729" s="242" t="s">
        <v>895</v>
      </c>
      <c r="G729" s="243" t="s">
        <v>302</v>
      </c>
      <c r="H729" s="244">
        <v>87.4</v>
      </c>
      <c r="I729" s="77"/>
      <c r="J729" s="245">
        <f>ROUND(I729*H729,2)</f>
        <v>0</v>
      </c>
      <c r="K729" s="242" t="s">
        <v>143</v>
      </c>
      <c r="L729" s="169"/>
      <c r="M729" s="246" t="s">
        <v>3</v>
      </c>
      <c r="N729" s="247" t="s">
        <v>41</v>
      </c>
      <c r="O729" s="248"/>
      <c r="P729" s="249">
        <f>O729*H729</f>
        <v>0</v>
      </c>
      <c r="Q729" s="249">
        <v>0</v>
      </c>
      <c r="R729" s="249">
        <f>Q729*H729</f>
        <v>0</v>
      </c>
      <c r="S729" s="249">
        <v>4.4000000000000003E-3</v>
      </c>
      <c r="T729" s="250">
        <f>S729*H729</f>
        <v>0.38456000000000007</v>
      </c>
      <c r="U729" s="168"/>
      <c r="V729" s="168"/>
      <c r="W729" s="168"/>
      <c r="X729" s="168"/>
      <c r="Y729" s="168"/>
      <c r="Z729" s="168"/>
      <c r="AA729" s="168"/>
      <c r="AB729" s="168"/>
      <c r="AC729" s="168"/>
      <c r="AD729" s="168"/>
      <c r="AE729" s="168"/>
      <c r="AR729" s="251" t="s">
        <v>250</v>
      </c>
      <c r="AT729" s="251" t="s">
        <v>139</v>
      </c>
      <c r="AU729" s="251" t="s">
        <v>80</v>
      </c>
      <c r="AY729" s="160" t="s">
        <v>137</v>
      </c>
      <c r="BE729" s="252">
        <f>IF(N729="základní",J729,0)</f>
        <v>0</v>
      </c>
      <c r="BF729" s="252">
        <f>IF(N729="snížená",J729,0)</f>
        <v>0</v>
      </c>
      <c r="BG729" s="252">
        <f>IF(N729="zákl. přenesená",J729,0)</f>
        <v>0</v>
      </c>
      <c r="BH729" s="252">
        <f>IF(N729="sníž. přenesená",J729,0)</f>
        <v>0</v>
      </c>
      <c r="BI729" s="252">
        <f>IF(N729="nulová",J729,0)</f>
        <v>0</v>
      </c>
      <c r="BJ729" s="160" t="s">
        <v>78</v>
      </c>
      <c r="BK729" s="252">
        <f>ROUND(I729*H729,2)</f>
        <v>0</v>
      </c>
      <c r="BL729" s="160" t="s">
        <v>250</v>
      </c>
      <c r="BM729" s="251" t="s">
        <v>896</v>
      </c>
    </row>
    <row r="730" spans="1:65" s="171" customFormat="1" ht="38.4">
      <c r="A730" s="168"/>
      <c r="B730" s="169"/>
      <c r="C730" s="168"/>
      <c r="D730" s="253" t="s">
        <v>146</v>
      </c>
      <c r="E730" s="168"/>
      <c r="F730" s="254" t="s">
        <v>897</v>
      </c>
      <c r="G730" s="168"/>
      <c r="H730" s="168"/>
      <c r="I730" s="168"/>
      <c r="J730" s="168"/>
      <c r="K730" s="168"/>
      <c r="L730" s="169"/>
      <c r="M730" s="255"/>
      <c r="N730" s="256"/>
      <c r="O730" s="248"/>
      <c r="P730" s="248"/>
      <c r="Q730" s="248"/>
      <c r="R730" s="248"/>
      <c r="S730" s="248"/>
      <c r="T730" s="257"/>
      <c r="U730" s="168"/>
      <c r="V730" s="168"/>
      <c r="W730" s="168"/>
      <c r="X730" s="168"/>
      <c r="Y730" s="168"/>
      <c r="Z730" s="168"/>
      <c r="AA730" s="168"/>
      <c r="AB730" s="168"/>
      <c r="AC730" s="168"/>
      <c r="AD730" s="168"/>
      <c r="AE730" s="168"/>
      <c r="AT730" s="160" t="s">
        <v>146</v>
      </c>
      <c r="AU730" s="160" t="s">
        <v>80</v>
      </c>
    </row>
    <row r="731" spans="1:65" s="258" customFormat="1">
      <c r="B731" s="259"/>
      <c r="D731" s="253" t="s">
        <v>148</v>
      </c>
      <c r="E731" s="260" t="s">
        <v>3</v>
      </c>
      <c r="F731" s="261" t="s">
        <v>898</v>
      </c>
      <c r="H731" s="262">
        <v>87.4</v>
      </c>
      <c r="L731" s="259"/>
      <c r="M731" s="263"/>
      <c r="N731" s="264"/>
      <c r="O731" s="264"/>
      <c r="P731" s="264"/>
      <c r="Q731" s="264"/>
      <c r="R731" s="264"/>
      <c r="S731" s="264"/>
      <c r="T731" s="265"/>
      <c r="AT731" s="260" t="s">
        <v>148</v>
      </c>
      <c r="AU731" s="260" t="s">
        <v>80</v>
      </c>
      <c r="AV731" s="258" t="s">
        <v>80</v>
      </c>
      <c r="AW731" s="258" t="s">
        <v>32</v>
      </c>
      <c r="AX731" s="258" t="s">
        <v>78</v>
      </c>
      <c r="AY731" s="260" t="s">
        <v>137</v>
      </c>
    </row>
    <row r="732" spans="1:65" s="171" customFormat="1" ht="16.5" customHeight="1">
      <c r="A732" s="168"/>
      <c r="B732" s="169"/>
      <c r="C732" s="240" t="s">
        <v>899</v>
      </c>
      <c r="D732" s="240" t="s">
        <v>139</v>
      </c>
      <c r="E732" s="241" t="s">
        <v>900</v>
      </c>
      <c r="F732" s="242" t="s">
        <v>901</v>
      </c>
      <c r="G732" s="243" t="s">
        <v>890</v>
      </c>
      <c r="H732" s="244">
        <v>4</v>
      </c>
      <c r="I732" s="77"/>
      <c r="J732" s="245">
        <f>ROUND(I732*H732,2)</f>
        <v>0</v>
      </c>
      <c r="K732" s="242" t="s">
        <v>3</v>
      </c>
      <c r="L732" s="169"/>
      <c r="M732" s="246" t="s">
        <v>3</v>
      </c>
      <c r="N732" s="247" t="s">
        <v>41</v>
      </c>
      <c r="O732" s="248"/>
      <c r="P732" s="249">
        <f>O732*H732</f>
        <v>0</v>
      </c>
      <c r="Q732" s="249">
        <v>0</v>
      </c>
      <c r="R732" s="249">
        <f>Q732*H732</f>
        <v>0</v>
      </c>
      <c r="S732" s="249">
        <v>0</v>
      </c>
      <c r="T732" s="250">
        <f>S732*H732</f>
        <v>0</v>
      </c>
      <c r="U732" s="168"/>
      <c r="V732" s="168"/>
      <c r="W732" s="168"/>
      <c r="X732" s="168"/>
      <c r="Y732" s="168"/>
      <c r="Z732" s="168"/>
      <c r="AA732" s="168"/>
      <c r="AB732" s="168"/>
      <c r="AC732" s="168"/>
      <c r="AD732" s="168"/>
      <c r="AE732" s="168"/>
      <c r="AR732" s="251" t="s">
        <v>250</v>
      </c>
      <c r="AT732" s="251" t="s">
        <v>139</v>
      </c>
      <c r="AU732" s="251" t="s">
        <v>80</v>
      </c>
      <c r="AY732" s="160" t="s">
        <v>137</v>
      </c>
      <c r="BE732" s="252">
        <f>IF(N732="základní",J732,0)</f>
        <v>0</v>
      </c>
      <c r="BF732" s="252">
        <f>IF(N732="snížená",J732,0)</f>
        <v>0</v>
      </c>
      <c r="BG732" s="252">
        <f>IF(N732="zákl. přenesená",J732,0)</f>
        <v>0</v>
      </c>
      <c r="BH732" s="252">
        <f>IF(N732="sníž. přenesená",J732,0)</f>
        <v>0</v>
      </c>
      <c r="BI732" s="252">
        <f>IF(N732="nulová",J732,0)</f>
        <v>0</v>
      </c>
      <c r="BJ732" s="160" t="s">
        <v>78</v>
      </c>
      <c r="BK732" s="252">
        <f>ROUND(I732*H732,2)</f>
        <v>0</v>
      </c>
      <c r="BL732" s="160" t="s">
        <v>250</v>
      </c>
      <c r="BM732" s="251" t="s">
        <v>902</v>
      </c>
    </row>
    <row r="733" spans="1:65" s="258" customFormat="1">
      <c r="B733" s="259"/>
      <c r="D733" s="253" t="s">
        <v>148</v>
      </c>
      <c r="E733" s="260" t="s">
        <v>3</v>
      </c>
      <c r="F733" s="261" t="s">
        <v>903</v>
      </c>
      <c r="H733" s="262">
        <v>4</v>
      </c>
      <c r="L733" s="259"/>
      <c r="M733" s="263"/>
      <c r="N733" s="264"/>
      <c r="O733" s="264"/>
      <c r="P733" s="264"/>
      <c r="Q733" s="264"/>
      <c r="R733" s="264"/>
      <c r="S733" s="264"/>
      <c r="T733" s="265"/>
      <c r="AT733" s="260" t="s">
        <v>148</v>
      </c>
      <c r="AU733" s="260" t="s">
        <v>80</v>
      </c>
      <c r="AV733" s="258" t="s">
        <v>80</v>
      </c>
      <c r="AW733" s="258" t="s">
        <v>32</v>
      </c>
      <c r="AX733" s="258" t="s">
        <v>78</v>
      </c>
      <c r="AY733" s="260" t="s">
        <v>137</v>
      </c>
    </row>
    <row r="734" spans="1:65" s="171" customFormat="1" ht="24" customHeight="1">
      <c r="A734" s="168"/>
      <c r="B734" s="169"/>
      <c r="C734" s="240" t="s">
        <v>904</v>
      </c>
      <c r="D734" s="240" t="s">
        <v>139</v>
      </c>
      <c r="E734" s="241" t="s">
        <v>905</v>
      </c>
      <c r="F734" s="242" t="s">
        <v>906</v>
      </c>
      <c r="G734" s="243" t="s">
        <v>783</v>
      </c>
      <c r="H734" s="79"/>
      <c r="I734" s="77"/>
      <c r="J734" s="245">
        <f>ROUND(I734*H734,2)</f>
        <v>0</v>
      </c>
      <c r="K734" s="242" t="s">
        <v>143</v>
      </c>
      <c r="L734" s="169"/>
      <c r="M734" s="246" t="s">
        <v>3</v>
      </c>
      <c r="N734" s="247" t="s">
        <v>41</v>
      </c>
      <c r="O734" s="248"/>
      <c r="P734" s="249">
        <f>O734*H734</f>
        <v>0</v>
      </c>
      <c r="Q734" s="249">
        <v>0</v>
      </c>
      <c r="R734" s="249">
        <f>Q734*H734</f>
        <v>0</v>
      </c>
      <c r="S734" s="249">
        <v>0</v>
      </c>
      <c r="T734" s="250">
        <f>S734*H734</f>
        <v>0</v>
      </c>
      <c r="U734" s="168"/>
      <c r="V734" s="168"/>
      <c r="W734" s="168"/>
      <c r="X734" s="168"/>
      <c r="Y734" s="168"/>
      <c r="Z734" s="168"/>
      <c r="AA734" s="168"/>
      <c r="AB734" s="168"/>
      <c r="AC734" s="168"/>
      <c r="AD734" s="168"/>
      <c r="AE734" s="168"/>
      <c r="AR734" s="251" t="s">
        <v>907</v>
      </c>
      <c r="AT734" s="251" t="s">
        <v>139</v>
      </c>
      <c r="AU734" s="251" t="s">
        <v>80</v>
      </c>
      <c r="AY734" s="160" t="s">
        <v>137</v>
      </c>
      <c r="BE734" s="252">
        <f>IF(N734="základní",J734,0)</f>
        <v>0</v>
      </c>
      <c r="BF734" s="252">
        <f>IF(N734="snížená",J734,0)</f>
        <v>0</v>
      </c>
      <c r="BG734" s="252">
        <f>IF(N734="zákl. přenesená",J734,0)</f>
        <v>0</v>
      </c>
      <c r="BH734" s="252">
        <f>IF(N734="sníž. přenesená",J734,0)</f>
        <v>0</v>
      </c>
      <c r="BI734" s="252">
        <f>IF(N734="nulová",J734,0)</f>
        <v>0</v>
      </c>
      <c r="BJ734" s="160" t="s">
        <v>78</v>
      </c>
      <c r="BK734" s="252">
        <f>ROUND(I734*H734,2)</f>
        <v>0</v>
      </c>
      <c r="BL734" s="160" t="s">
        <v>907</v>
      </c>
      <c r="BM734" s="251" t="s">
        <v>908</v>
      </c>
    </row>
    <row r="735" spans="1:65" s="171" customFormat="1" ht="86.4">
      <c r="A735" s="168"/>
      <c r="B735" s="169"/>
      <c r="C735" s="168"/>
      <c r="D735" s="253" t="s">
        <v>146</v>
      </c>
      <c r="E735" s="168"/>
      <c r="F735" s="254" t="s">
        <v>909</v>
      </c>
      <c r="G735" s="168"/>
      <c r="H735" s="168"/>
      <c r="I735" s="168"/>
      <c r="J735" s="168"/>
      <c r="K735" s="168"/>
      <c r="L735" s="169"/>
      <c r="M735" s="255"/>
      <c r="N735" s="256"/>
      <c r="O735" s="248"/>
      <c r="P735" s="248"/>
      <c r="Q735" s="248"/>
      <c r="R735" s="248"/>
      <c r="S735" s="248"/>
      <c r="T735" s="257"/>
      <c r="U735" s="168"/>
      <c r="V735" s="168"/>
      <c r="W735" s="168"/>
      <c r="X735" s="168"/>
      <c r="Y735" s="168"/>
      <c r="Z735" s="168"/>
      <c r="AA735" s="168"/>
      <c r="AB735" s="168"/>
      <c r="AC735" s="168"/>
      <c r="AD735" s="168"/>
      <c r="AE735" s="168"/>
      <c r="AT735" s="160" t="s">
        <v>146</v>
      </c>
      <c r="AU735" s="160" t="s">
        <v>80</v>
      </c>
    </row>
    <row r="736" spans="1:65" s="227" customFormat="1" ht="22.8" customHeight="1">
      <c r="B736" s="228"/>
      <c r="D736" s="229" t="s">
        <v>69</v>
      </c>
      <c r="E736" s="238" t="s">
        <v>910</v>
      </c>
      <c r="F736" s="238" t="s">
        <v>911</v>
      </c>
      <c r="J736" s="239">
        <f>BK736</f>
        <v>0</v>
      </c>
      <c r="L736" s="228"/>
      <c r="M736" s="232"/>
      <c r="N736" s="233"/>
      <c r="O736" s="233"/>
      <c r="P736" s="234">
        <f>SUM(P737:P838)</f>
        <v>0</v>
      </c>
      <c r="Q736" s="233"/>
      <c r="R736" s="234">
        <f>SUM(R737:R838)</f>
        <v>7.6391963999999994</v>
      </c>
      <c r="S736" s="233"/>
      <c r="T736" s="235">
        <f>SUM(T737:T838)</f>
        <v>1.44028979</v>
      </c>
      <c r="AR736" s="229" t="s">
        <v>80</v>
      </c>
      <c r="AT736" s="236" t="s">
        <v>69</v>
      </c>
      <c r="AU736" s="236" t="s">
        <v>78</v>
      </c>
      <c r="AY736" s="229" t="s">
        <v>137</v>
      </c>
      <c r="BK736" s="237">
        <f>SUM(BK737:BK838)</f>
        <v>0</v>
      </c>
    </row>
    <row r="737" spans="1:65" s="171" customFormat="1" ht="16.5" customHeight="1">
      <c r="A737" s="168"/>
      <c r="B737" s="169"/>
      <c r="C737" s="240" t="s">
        <v>912</v>
      </c>
      <c r="D737" s="240" t="s">
        <v>139</v>
      </c>
      <c r="E737" s="241" t="s">
        <v>913</v>
      </c>
      <c r="F737" s="242" t="s">
        <v>914</v>
      </c>
      <c r="G737" s="243" t="s">
        <v>302</v>
      </c>
      <c r="H737" s="244">
        <v>847.4</v>
      </c>
      <c r="I737" s="77"/>
      <c r="J737" s="245">
        <f>ROUND(I737*H737,2)</f>
        <v>0</v>
      </c>
      <c r="K737" s="242" t="s">
        <v>143</v>
      </c>
      <c r="L737" s="169"/>
      <c r="M737" s="246" t="s">
        <v>3</v>
      </c>
      <c r="N737" s="247" t="s">
        <v>41</v>
      </c>
      <c r="O737" s="248"/>
      <c r="P737" s="249">
        <f>O737*H737</f>
        <v>0</v>
      </c>
      <c r="Q737" s="249">
        <v>0</v>
      </c>
      <c r="R737" s="249">
        <f>Q737*H737</f>
        <v>0</v>
      </c>
      <c r="S737" s="249">
        <v>0</v>
      </c>
      <c r="T737" s="250">
        <f>S737*H737</f>
        <v>0</v>
      </c>
      <c r="U737" s="168"/>
      <c r="V737" s="168"/>
      <c r="W737" s="168"/>
      <c r="X737" s="168"/>
      <c r="Y737" s="168"/>
      <c r="Z737" s="168"/>
      <c r="AA737" s="168"/>
      <c r="AB737" s="168"/>
      <c r="AC737" s="168"/>
      <c r="AD737" s="168"/>
      <c r="AE737" s="168"/>
      <c r="AR737" s="251" t="s">
        <v>250</v>
      </c>
      <c r="AT737" s="251" t="s">
        <v>139</v>
      </c>
      <c r="AU737" s="251" t="s">
        <v>80</v>
      </c>
      <c r="AY737" s="160" t="s">
        <v>137</v>
      </c>
      <c r="BE737" s="252">
        <f>IF(N737="základní",J737,0)</f>
        <v>0</v>
      </c>
      <c r="BF737" s="252">
        <f>IF(N737="snížená",J737,0)</f>
        <v>0</v>
      </c>
      <c r="BG737" s="252">
        <f>IF(N737="zákl. přenesená",J737,0)</f>
        <v>0</v>
      </c>
      <c r="BH737" s="252">
        <f>IF(N737="sníž. přenesená",J737,0)</f>
        <v>0</v>
      </c>
      <c r="BI737" s="252">
        <f>IF(N737="nulová",J737,0)</f>
        <v>0</v>
      </c>
      <c r="BJ737" s="160" t="s">
        <v>78</v>
      </c>
      <c r="BK737" s="252">
        <f>ROUND(I737*H737,2)</f>
        <v>0</v>
      </c>
      <c r="BL737" s="160" t="s">
        <v>250</v>
      </c>
      <c r="BM737" s="251" t="s">
        <v>915</v>
      </c>
    </row>
    <row r="738" spans="1:65" s="258" customFormat="1" ht="20.399999999999999">
      <c r="B738" s="259"/>
      <c r="D738" s="253" t="s">
        <v>148</v>
      </c>
      <c r="E738" s="260" t="s">
        <v>3</v>
      </c>
      <c r="F738" s="261" t="s">
        <v>916</v>
      </c>
      <c r="H738" s="262">
        <v>760</v>
      </c>
      <c r="L738" s="259"/>
      <c r="M738" s="263"/>
      <c r="N738" s="264"/>
      <c r="O738" s="264"/>
      <c r="P738" s="264"/>
      <c r="Q738" s="264"/>
      <c r="R738" s="264"/>
      <c r="S738" s="264"/>
      <c r="T738" s="265"/>
      <c r="AT738" s="260" t="s">
        <v>148</v>
      </c>
      <c r="AU738" s="260" t="s">
        <v>80</v>
      </c>
      <c r="AV738" s="258" t="s">
        <v>80</v>
      </c>
      <c r="AW738" s="258" t="s">
        <v>32</v>
      </c>
      <c r="AX738" s="258" t="s">
        <v>70</v>
      </c>
      <c r="AY738" s="260" t="s">
        <v>137</v>
      </c>
    </row>
    <row r="739" spans="1:65" s="266" customFormat="1">
      <c r="B739" s="267"/>
      <c r="D739" s="253" t="s">
        <v>148</v>
      </c>
      <c r="E739" s="268" t="s">
        <v>3</v>
      </c>
      <c r="F739" s="269" t="s">
        <v>917</v>
      </c>
      <c r="H739" s="268" t="s">
        <v>3</v>
      </c>
      <c r="L739" s="267"/>
      <c r="M739" s="270"/>
      <c r="N739" s="271"/>
      <c r="O739" s="271"/>
      <c r="P739" s="271"/>
      <c r="Q739" s="271"/>
      <c r="R739" s="271"/>
      <c r="S739" s="271"/>
      <c r="T739" s="272"/>
      <c r="AT739" s="268" t="s">
        <v>148</v>
      </c>
      <c r="AU739" s="268" t="s">
        <v>80</v>
      </c>
      <c r="AV739" s="266" t="s">
        <v>78</v>
      </c>
      <c r="AW739" s="266" t="s">
        <v>32</v>
      </c>
      <c r="AX739" s="266" t="s">
        <v>70</v>
      </c>
      <c r="AY739" s="268" t="s">
        <v>137</v>
      </c>
    </row>
    <row r="740" spans="1:65" s="258" customFormat="1">
      <c r="B740" s="259"/>
      <c r="D740" s="253" t="s">
        <v>148</v>
      </c>
      <c r="E740" s="260" t="s">
        <v>3</v>
      </c>
      <c r="F740" s="261" t="s">
        <v>918</v>
      </c>
      <c r="H740" s="262">
        <v>87.4</v>
      </c>
      <c r="L740" s="259"/>
      <c r="M740" s="263"/>
      <c r="N740" s="264"/>
      <c r="O740" s="264"/>
      <c r="P740" s="264"/>
      <c r="Q740" s="264"/>
      <c r="R740" s="264"/>
      <c r="S740" s="264"/>
      <c r="T740" s="265"/>
      <c r="AT740" s="260" t="s">
        <v>148</v>
      </c>
      <c r="AU740" s="260" t="s">
        <v>80</v>
      </c>
      <c r="AV740" s="258" t="s">
        <v>80</v>
      </c>
      <c r="AW740" s="258" t="s">
        <v>32</v>
      </c>
      <c r="AX740" s="258" t="s">
        <v>70</v>
      </c>
      <c r="AY740" s="260" t="s">
        <v>137</v>
      </c>
    </row>
    <row r="741" spans="1:65" s="273" customFormat="1">
      <c r="B741" s="274"/>
      <c r="D741" s="253" t="s">
        <v>148</v>
      </c>
      <c r="E741" s="275" t="s">
        <v>3</v>
      </c>
      <c r="F741" s="276" t="s">
        <v>184</v>
      </c>
      <c r="H741" s="277">
        <v>847.4</v>
      </c>
      <c r="L741" s="274"/>
      <c r="M741" s="278"/>
      <c r="N741" s="279"/>
      <c r="O741" s="279"/>
      <c r="P741" s="279"/>
      <c r="Q741" s="279"/>
      <c r="R741" s="279"/>
      <c r="S741" s="279"/>
      <c r="T741" s="280"/>
      <c r="AT741" s="275" t="s">
        <v>148</v>
      </c>
      <c r="AU741" s="275" t="s">
        <v>80</v>
      </c>
      <c r="AV741" s="273" t="s">
        <v>144</v>
      </c>
      <c r="AW741" s="273" t="s">
        <v>32</v>
      </c>
      <c r="AX741" s="273" t="s">
        <v>78</v>
      </c>
      <c r="AY741" s="275" t="s">
        <v>137</v>
      </c>
    </row>
    <row r="742" spans="1:65" s="171" customFormat="1" ht="16.5" customHeight="1">
      <c r="A742" s="168"/>
      <c r="B742" s="169"/>
      <c r="C742" s="281" t="s">
        <v>919</v>
      </c>
      <c r="D742" s="281" t="s">
        <v>243</v>
      </c>
      <c r="E742" s="282" t="s">
        <v>920</v>
      </c>
      <c r="F742" s="283" t="s">
        <v>921</v>
      </c>
      <c r="G742" s="284" t="s">
        <v>142</v>
      </c>
      <c r="H742" s="285">
        <v>466.07</v>
      </c>
      <c r="I742" s="78"/>
      <c r="J742" s="286">
        <f>ROUND(I742*H742,2)</f>
        <v>0</v>
      </c>
      <c r="K742" s="283" t="s">
        <v>143</v>
      </c>
      <c r="L742" s="287"/>
      <c r="M742" s="288" t="s">
        <v>3</v>
      </c>
      <c r="N742" s="289" t="s">
        <v>41</v>
      </c>
      <c r="O742" s="248"/>
      <c r="P742" s="249">
        <f>O742*H742</f>
        <v>0</v>
      </c>
      <c r="Q742" s="249">
        <v>0.01</v>
      </c>
      <c r="R742" s="249">
        <f>Q742*H742</f>
        <v>4.6607000000000003</v>
      </c>
      <c r="S742" s="249">
        <v>0</v>
      </c>
      <c r="T742" s="250">
        <f>S742*H742</f>
        <v>0</v>
      </c>
      <c r="U742" s="168"/>
      <c r="V742" s="168"/>
      <c r="W742" s="168"/>
      <c r="X742" s="168"/>
      <c r="Y742" s="168"/>
      <c r="Z742" s="168"/>
      <c r="AA742" s="168"/>
      <c r="AB742" s="168"/>
      <c r="AC742" s="168"/>
      <c r="AD742" s="168"/>
      <c r="AE742" s="168"/>
      <c r="AR742" s="251" t="s">
        <v>468</v>
      </c>
      <c r="AT742" s="251" t="s">
        <v>243</v>
      </c>
      <c r="AU742" s="251" t="s">
        <v>80</v>
      </c>
      <c r="AY742" s="160" t="s">
        <v>137</v>
      </c>
      <c r="BE742" s="252">
        <f>IF(N742="základní",J742,0)</f>
        <v>0</v>
      </c>
      <c r="BF742" s="252">
        <f>IF(N742="snížená",J742,0)</f>
        <v>0</v>
      </c>
      <c r="BG742" s="252">
        <f>IF(N742="zákl. přenesená",J742,0)</f>
        <v>0</v>
      </c>
      <c r="BH742" s="252">
        <f>IF(N742="sníž. přenesená",J742,0)</f>
        <v>0</v>
      </c>
      <c r="BI742" s="252">
        <f>IF(N742="nulová",J742,0)</f>
        <v>0</v>
      </c>
      <c r="BJ742" s="160" t="s">
        <v>78</v>
      </c>
      <c r="BK742" s="252">
        <f>ROUND(I742*H742,2)</f>
        <v>0</v>
      </c>
      <c r="BL742" s="160" t="s">
        <v>250</v>
      </c>
      <c r="BM742" s="251" t="s">
        <v>922</v>
      </c>
    </row>
    <row r="743" spans="1:65" s="258" customFormat="1">
      <c r="B743" s="259"/>
      <c r="D743" s="253" t="s">
        <v>148</v>
      </c>
      <c r="E743" s="260" t="s">
        <v>3</v>
      </c>
      <c r="F743" s="261" t="s">
        <v>923</v>
      </c>
      <c r="H743" s="262">
        <v>466.07</v>
      </c>
      <c r="L743" s="259"/>
      <c r="M743" s="263"/>
      <c r="N743" s="264"/>
      <c r="O743" s="264"/>
      <c r="P743" s="264"/>
      <c r="Q743" s="264"/>
      <c r="R743" s="264"/>
      <c r="S743" s="264"/>
      <c r="T743" s="265"/>
      <c r="AT743" s="260" t="s">
        <v>148</v>
      </c>
      <c r="AU743" s="260" t="s">
        <v>80</v>
      </c>
      <c r="AV743" s="258" t="s">
        <v>80</v>
      </c>
      <c r="AW743" s="258" t="s">
        <v>32</v>
      </c>
      <c r="AX743" s="258" t="s">
        <v>78</v>
      </c>
      <c r="AY743" s="260" t="s">
        <v>137</v>
      </c>
    </row>
    <row r="744" spans="1:65" s="171" customFormat="1" ht="16.5" customHeight="1">
      <c r="A744" s="168"/>
      <c r="B744" s="169"/>
      <c r="C744" s="240" t="s">
        <v>924</v>
      </c>
      <c r="D744" s="240" t="s">
        <v>139</v>
      </c>
      <c r="E744" s="241" t="s">
        <v>925</v>
      </c>
      <c r="F744" s="242" t="s">
        <v>926</v>
      </c>
      <c r="G744" s="243" t="s">
        <v>302</v>
      </c>
      <c r="H744" s="244">
        <v>376.43700000000001</v>
      </c>
      <c r="I744" s="77"/>
      <c r="J744" s="245">
        <f>ROUND(I744*H744,2)</f>
        <v>0</v>
      </c>
      <c r="K744" s="242" t="s">
        <v>143</v>
      </c>
      <c r="L744" s="169"/>
      <c r="M744" s="246" t="s">
        <v>3</v>
      </c>
      <c r="N744" s="247" t="s">
        <v>41</v>
      </c>
      <c r="O744" s="248"/>
      <c r="P744" s="249">
        <f>O744*H744</f>
        <v>0</v>
      </c>
      <c r="Q744" s="249">
        <v>0</v>
      </c>
      <c r="R744" s="249">
        <f>Q744*H744</f>
        <v>0</v>
      </c>
      <c r="S744" s="249">
        <v>1.67E-3</v>
      </c>
      <c r="T744" s="250">
        <f>S744*H744</f>
        <v>0.62864978999999999</v>
      </c>
      <c r="U744" s="168"/>
      <c r="V744" s="168"/>
      <c r="W744" s="168"/>
      <c r="X744" s="168"/>
      <c r="Y744" s="168"/>
      <c r="Z744" s="168"/>
      <c r="AA744" s="168"/>
      <c r="AB744" s="168"/>
      <c r="AC744" s="168"/>
      <c r="AD744" s="168"/>
      <c r="AE744" s="168"/>
      <c r="AR744" s="251" t="s">
        <v>250</v>
      </c>
      <c r="AT744" s="251" t="s">
        <v>139</v>
      </c>
      <c r="AU744" s="251" t="s">
        <v>80</v>
      </c>
      <c r="AY744" s="160" t="s">
        <v>137</v>
      </c>
      <c r="BE744" s="252">
        <f>IF(N744="základní",J744,0)</f>
        <v>0</v>
      </c>
      <c r="BF744" s="252">
        <f>IF(N744="snížená",J744,0)</f>
        <v>0</v>
      </c>
      <c r="BG744" s="252">
        <f>IF(N744="zákl. přenesená",J744,0)</f>
        <v>0</v>
      </c>
      <c r="BH744" s="252">
        <f>IF(N744="sníž. přenesená",J744,0)</f>
        <v>0</v>
      </c>
      <c r="BI744" s="252">
        <f>IF(N744="nulová",J744,0)</f>
        <v>0</v>
      </c>
      <c r="BJ744" s="160" t="s">
        <v>78</v>
      </c>
      <c r="BK744" s="252">
        <f>ROUND(I744*H744,2)</f>
        <v>0</v>
      </c>
      <c r="BL744" s="160" t="s">
        <v>250</v>
      </c>
      <c r="BM744" s="251" t="s">
        <v>927</v>
      </c>
    </row>
    <row r="745" spans="1:65" s="266" customFormat="1">
      <c r="B745" s="267"/>
      <c r="D745" s="253" t="s">
        <v>148</v>
      </c>
      <c r="E745" s="268" t="s">
        <v>3</v>
      </c>
      <c r="F745" s="269" t="s">
        <v>374</v>
      </c>
      <c r="H745" s="268" t="s">
        <v>3</v>
      </c>
      <c r="L745" s="267"/>
      <c r="M745" s="270"/>
      <c r="N745" s="271"/>
      <c r="O745" s="271"/>
      <c r="P745" s="271"/>
      <c r="Q745" s="271"/>
      <c r="R745" s="271"/>
      <c r="S745" s="271"/>
      <c r="T745" s="272"/>
      <c r="AT745" s="268" t="s">
        <v>148</v>
      </c>
      <c r="AU745" s="268" t="s">
        <v>80</v>
      </c>
      <c r="AV745" s="266" t="s">
        <v>78</v>
      </c>
      <c r="AW745" s="266" t="s">
        <v>32</v>
      </c>
      <c r="AX745" s="266" t="s">
        <v>70</v>
      </c>
      <c r="AY745" s="268" t="s">
        <v>137</v>
      </c>
    </row>
    <row r="746" spans="1:65" s="266" customFormat="1">
      <c r="B746" s="267"/>
      <c r="D746" s="253" t="s">
        <v>148</v>
      </c>
      <c r="E746" s="268" t="s">
        <v>3</v>
      </c>
      <c r="F746" s="269" t="s">
        <v>519</v>
      </c>
      <c r="H746" s="268" t="s">
        <v>3</v>
      </c>
      <c r="L746" s="267"/>
      <c r="M746" s="270"/>
      <c r="N746" s="271"/>
      <c r="O746" s="271"/>
      <c r="P746" s="271"/>
      <c r="Q746" s="271"/>
      <c r="R746" s="271"/>
      <c r="S746" s="271"/>
      <c r="T746" s="272"/>
      <c r="AT746" s="268" t="s">
        <v>148</v>
      </c>
      <c r="AU746" s="268" t="s">
        <v>80</v>
      </c>
      <c r="AV746" s="266" t="s">
        <v>78</v>
      </c>
      <c r="AW746" s="266" t="s">
        <v>32</v>
      </c>
      <c r="AX746" s="266" t="s">
        <v>70</v>
      </c>
      <c r="AY746" s="268" t="s">
        <v>137</v>
      </c>
    </row>
    <row r="747" spans="1:65" s="258" customFormat="1">
      <c r="B747" s="259"/>
      <c r="D747" s="253" t="s">
        <v>148</v>
      </c>
      <c r="E747" s="260" t="s">
        <v>3</v>
      </c>
      <c r="F747" s="261" t="s">
        <v>928</v>
      </c>
      <c r="H747" s="262">
        <v>21</v>
      </c>
      <c r="L747" s="259"/>
      <c r="M747" s="263"/>
      <c r="N747" s="264"/>
      <c r="O747" s="264"/>
      <c r="P747" s="264"/>
      <c r="Q747" s="264"/>
      <c r="R747" s="264"/>
      <c r="S747" s="264"/>
      <c r="T747" s="265"/>
      <c r="AT747" s="260" t="s">
        <v>148</v>
      </c>
      <c r="AU747" s="260" t="s">
        <v>80</v>
      </c>
      <c r="AV747" s="258" t="s">
        <v>80</v>
      </c>
      <c r="AW747" s="258" t="s">
        <v>32</v>
      </c>
      <c r="AX747" s="258" t="s">
        <v>70</v>
      </c>
      <c r="AY747" s="260" t="s">
        <v>137</v>
      </c>
    </row>
    <row r="748" spans="1:65" s="266" customFormat="1">
      <c r="B748" s="267"/>
      <c r="D748" s="253" t="s">
        <v>148</v>
      </c>
      <c r="E748" s="268" t="s">
        <v>3</v>
      </c>
      <c r="F748" s="269" t="s">
        <v>521</v>
      </c>
      <c r="H748" s="268" t="s">
        <v>3</v>
      </c>
      <c r="L748" s="267"/>
      <c r="M748" s="270"/>
      <c r="N748" s="271"/>
      <c r="O748" s="271"/>
      <c r="P748" s="271"/>
      <c r="Q748" s="271"/>
      <c r="R748" s="271"/>
      <c r="S748" s="271"/>
      <c r="T748" s="272"/>
      <c r="AT748" s="268" t="s">
        <v>148</v>
      </c>
      <c r="AU748" s="268" t="s">
        <v>80</v>
      </c>
      <c r="AV748" s="266" t="s">
        <v>78</v>
      </c>
      <c r="AW748" s="266" t="s">
        <v>32</v>
      </c>
      <c r="AX748" s="266" t="s">
        <v>70</v>
      </c>
      <c r="AY748" s="268" t="s">
        <v>137</v>
      </c>
    </row>
    <row r="749" spans="1:65" s="258" customFormat="1">
      <c r="B749" s="259"/>
      <c r="D749" s="253" t="s">
        <v>148</v>
      </c>
      <c r="E749" s="260" t="s">
        <v>3</v>
      </c>
      <c r="F749" s="261" t="s">
        <v>929</v>
      </c>
      <c r="H749" s="262">
        <v>7.65</v>
      </c>
      <c r="L749" s="259"/>
      <c r="M749" s="263"/>
      <c r="N749" s="264"/>
      <c r="O749" s="264"/>
      <c r="P749" s="264"/>
      <c r="Q749" s="264"/>
      <c r="R749" s="264"/>
      <c r="S749" s="264"/>
      <c r="T749" s="265"/>
      <c r="AT749" s="260" t="s">
        <v>148</v>
      </c>
      <c r="AU749" s="260" t="s">
        <v>80</v>
      </c>
      <c r="AV749" s="258" t="s">
        <v>80</v>
      </c>
      <c r="AW749" s="258" t="s">
        <v>32</v>
      </c>
      <c r="AX749" s="258" t="s">
        <v>70</v>
      </c>
      <c r="AY749" s="260" t="s">
        <v>137</v>
      </c>
    </row>
    <row r="750" spans="1:65" s="266" customFormat="1">
      <c r="B750" s="267"/>
      <c r="D750" s="253" t="s">
        <v>148</v>
      </c>
      <c r="E750" s="268" t="s">
        <v>3</v>
      </c>
      <c r="F750" s="269" t="s">
        <v>477</v>
      </c>
      <c r="H750" s="268" t="s">
        <v>3</v>
      </c>
      <c r="L750" s="267"/>
      <c r="M750" s="270"/>
      <c r="N750" s="271"/>
      <c r="O750" s="271"/>
      <c r="P750" s="271"/>
      <c r="Q750" s="271"/>
      <c r="R750" s="271"/>
      <c r="S750" s="271"/>
      <c r="T750" s="272"/>
      <c r="AT750" s="268" t="s">
        <v>148</v>
      </c>
      <c r="AU750" s="268" t="s">
        <v>80</v>
      </c>
      <c r="AV750" s="266" t="s">
        <v>78</v>
      </c>
      <c r="AW750" s="266" t="s">
        <v>32</v>
      </c>
      <c r="AX750" s="266" t="s">
        <v>70</v>
      </c>
      <c r="AY750" s="268" t="s">
        <v>137</v>
      </c>
    </row>
    <row r="751" spans="1:65" s="258" customFormat="1">
      <c r="B751" s="259"/>
      <c r="D751" s="253" t="s">
        <v>148</v>
      </c>
      <c r="E751" s="260" t="s">
        <v>3</v>
      </c>
      <c r="F751" s="261" t="s">
        <v>930</v>
      </c>
      <c r="H751" s="262">
        <v>28.9</v>
      </c>
      <c r="L751" s="259"/>
      <c r="M751" s="263"/>
      <c r="N751" s="264"/>
      <c r="O751" s="264"/>
      <c r="P751" s="264"/>
      <c r="Q751" s="264"/>
      <c r="R751" s="264"/>
      <c r="S751" s="264"/>
      <c r="T751" s="265"/>
      <c r="AT751" s="260" t="s">
        <v>148</v>
      </c>
      <c r="AU751" s="260" t="s">
        <v>80</v>
      </c>
      <c r="AV751" s="258" t="s">
        <v>80</v>
      </c>
      <c r="AW751" s="258" t="s">
        <v>32</v>
      </c>
      <c r="AX751" s="258" t="s">
        <v>70</v>
      </c>
      <c r="AY751" s="260" t="s">
        <v>137</v>
      </c>
    </row>
    <row r="752" spans="1:65" s="258" customFormat="1">
      <c r="B752" s="259"/>
      <c r="D752" s="253" t="s">
        <v>148</v>
      </c>
      <c r="E752" s="260" t="s">
        <v>3</v>
      </c>
      <c r="F752" s="261" t="s">
        <v>931</v>
      </c>
      <c r="H752" s="262">
        <v>15.17</v>
      </c>
      <c r="L752" s="259"/>
      <c r="M752" s="263"/>
      <c r="N752" s="264"/>
      <c r="O752" s="264"/>
      <c r="P752" s="264"/>
      <c r="Q752" s="264"/>
      <c r="R752" s="264"/>
      <c r="S752" s="264"/>
      <c r="T752" s="265"/>
      <c r="AT752" s="260" t="s">
        <v>148</v>
      </c>
      <c r="AU752" s="260" t="s">
        <v>80</v>
      </c>
      <c r="AV752" s="258" t="s">
        <v>80</v>
      </c>
      <c r="AW752" s="258" t="s">
        <v>32</v>
      </c>
      <c r="AX752" s="258" t="s">
        <v>70</v>
      </c>
      <c r="AY752" s="260" t="s">
        <v>137</v>
      </c>
    </row>
    <row r="753" spans="2:51" s="266" customFormat="1">
      <c r="B753" s="267"/>
      <c r="D753" s="253" t="s">
        <v>148</v>
      </c>
      <c r="E753" s="268" t="s">
        <v>3</v>
      </c>
      <c r="F753" s="269" t="s">
        <v>525</v>
      </c>
      <c r="H753" s="268" t="s">
        <v>3</v>
      </c>
      <c r="L753" s="267"/>
      <c r="M753" s="270"/>
      <c r="N753" s="271"/>
      <c r="O753" s="271"/>
      <c r="P753" s="271"/>
      <c r="Q753" s="271"/>
      <c r="R753" s="271"/>
      <c r="S753" s="271"/>
      <c r="T753" s="272"/>
      <c r="AT753" s="268" t="s">
        <v>148</v>
      </c>
      <c r="AU753" s="268" t="s">
        <v>80</v>
      </c>
      <c r="AV753" s="266" t="s">
        <v>78</v>
      </c>
      <c r="AW753" s="266" t="s">
        <v>32</v>
      </c>
      <c r="AX753" s="266" t="s">
        <v>70</v>
      </c>
      <c r="AY753" s="268" t="s">
        <v>137</v>
      </c>
    </row>
    <row r="754" spans="2:51" s="258" customFormat="1">
      <c r="B754" s="259"/>
      <c r="D754" s="253" t="s">
        <v>148</v>
      </c>
      <c r="E754" s="260" t="s">
        <v>3</v>
      </c>
      <c r="F754" s="261" t="s">
        <v>932</v>
      </c>
      <c r="H754" s="262">
        <v>9.4749999999999996</v>
      </c>
      <c r="L754" s="259"/>
      <c r="M754" s="263"/>
      <c r="N754" s="264"/>
      <c r="O754" s="264"/>
      <c r="P754" s="264"/>
      <c r="Q754" s="264"/>
      <c r="R754" s="264"/>
      <c r="S754" s="264"/>
      <c r="T754" s="265"/>
      <c r="AT754" s="260" t="s">
        <v>148</v>
      </c>
      <c r="AU754" s="260" t="s">
        <v>80</v>
      </c>
      <c r="AV754" s="258" t="s">
        <v>80</v>
      </c>
      <c r="AW754" s="258" t="s">
        <v>32</v>
      </c>
      <c r="AX754" s="258" t="s">
        <v>70</v>
      </c>
      <c r="AY754" s="260" t="s">
        <v>137</v>
      </c>
    </row>
    <row r="755" spans="2:51" s="258" customFormat="1">
      <c r="B755" s="259"/>
      <c r="D755" s="253" t="s">
        <v>148</v>
      </c>
      <c r="E755" s="260" t="s">
        <v>3</v>
      </c>
      <c r="F755" s="261" t="s">
        <v>933</v>
      </c>
      <c r="H755" s="262">
        <v>6.53</v>
      </c>
      <c r="L755" s="259"/>
      <c r="M755" s="263"/>
      <c r="N755" s="264"/>
      <c r="O755" s="264"/>
      <c r="P755" s="264"/>
      <c r="Q755" s="264"/>
      <c r="R755" s="264"/>
      <c r="S755" s="264"/>
      <c r="T755" s="265"/>
      <c r="AT755" s="260" t="s">
        <v>148</v>
      </c>
      <c r="AU755" s="260" t="s">
        <v>80</v>
      </c>
      <c r="AV755" s="258" t="s">
        <v>80</v>
      </c>
      <c r="AW755" s="258" t="s">
        <v>32</v>
      </c>
      <c r="AX755" s="258" t="s">
        <v>70</v>
      </c>
      <c r="AY755" s="260" t="s">
        <v>137</v>
      </c>
    </row>
    <row r="756" spans="2:51" s="291" customFormat="1">
      <c r="B756" s="290"/>
      <c r="D756" s="253" t="s">
        <v>148</v>
      </c>
      <c r="E756" s="292" t="s">
        <v>3</v>
      </c>
      <c r="F756" s="293" t="s">
        <v>288</v>
      </c>
      <c r="H756" s="294">
        <v>88.724999999999994</v>
      </c>
      <c r="L756" s="290"/>
      <c r="M756" s="295"/>
      <c r="N756" s="296"/>
      <c r="O756" s="296"/>
      <c r="P756" s="296"/>
      <c r="Q756" s="296"/>
      <c r="R756" s="296"/>
      <c r="S756" s="296"/>
      <c r="T756" s="297"/>
      <c r="AT756" s="292" t="s">
        <v>148</v>
      </c>
      <c r="AU756" s="292" t="s">
        <v>80</v>
      </c>
      <c r="AV756" s="291" t="s">
        <v>155</v>
      </c>
      <c r="AW756" s="291" t="s">
        <v>32</v>
      </c>
      <c r="AX756" s="291" t="s">
        <v>70</v>
      </c>
      <c r="AY756" s="292" t="s">
        <v>137</v>
      </c>
    </row>
    <row r="757" spans="2:51" s="266" customFormat="1">
      <c r="B757" s="267"/>
      <c r="D757" s="253" t="s">
        <v>148</v>
      </c>
      <c r="E757" s="268" t="s">
        <v>3</v>
      </c>
      <c r="F757" s="269" t="s">
        <v>472</v>
      </c>
      <c r="H757" s="268" t="s">
        <v>3</v>
      </c>
      <c r="L757" s="267"/>
      <c r="M757" s="270"/>
      <c r="N757" s="271"/>
      <c r="O757" s="271"/>
      <c r="P757" s="271"/>
      <c r="Q757" s="271"/>
      <c r="R757" s="271"/>
      <c r="S757" s="271"/>
      <c r="T757" s="272"/>
      <c r="AT757" s="268" t="s">
        <v>148</v>
      </c>
      <c r="AU757" s="268" t="s">
        <v>80</v>
      </c>
      <c r="AV757" s="266" t="s">
        <v>78</v>
      </c>
      <c r="AW757" s="266" t="s">
        <v>32</v>
      </c>
      <c r="AX757" s="266" t="s">
        <v>70</v>
      </c>
      <c r="AY757" s="268" t="s">
        <v>137</v>
      </c>
    </row>
    <row r="758" spans="2:51" s="258" customFormat="1">
      <c r="B758" s="259"/>
      <c r="D758" s="253" t="s">
        <v>148</v>
      </c>
      <c r="E758" s="260" t="s">
        <v>3</v>
      </c>
      <c r="F758" s="261" t="s">
        <v>934</v>
      </c>
      <c r="H758" s="262">
        <v>7.2</v>
      </c>
      <c r="L758" s="259"/>
      <c r="M758" s="263"/>
      <c r="N758" s="264"/>
      <c r="O758" s="264"/>
      <c r="P758" s="264"/>
      <c r="Q758" s="264"/>
      <c r="R758" s="264"/>
      <c r="S758" s="264"/>
      <c r="T758" s="265"/>
      <c r="AT758" s="260" t="s">
        <v>148</v>
      </c>
      <c r="AU758" s="260" t="s">
        <v>80</v>
      </c>
      <c r="AV758" s="258" t="s">
        <v>80</v>
      </c>
      <c r="AW758" s="258" t="s">
        <v>32</v>
      </c>
      <c r="AX758" s="258" t="s">
        <v>70</v>
      </c>
      <c r="AY758" s="260" t="s">
        <v>137</v>
      </c>
    </row>
    <row r="759" spans="2:51" s="258" customFormat="1">
      <c r="B759" s="259"/>
      <c r="D759" s="253" t="s">
        <v>148</v>
      </c>
      <c r="E759" s="260" t="s">
        <v>3</v>
      </c>
      <c r="F759" s="261" t="s">
        <v>935</v>
      </c>
      <c r="H759" s="262">
        <v>10.6</v>
      </c>
      <c r="L759" s="259"/>
      <c r="M759" s="263"/>
      <c r="N759" s="264"/>
      <c r="O759" s="264"/>
      <c r="P759" s="264"/>
      <c r="Q759" s="264"/>
      <c r="R759" s="264"/>
      <c r="S759" s="264"/>
      <c r="T759" s="265"/>
      <c r="AT759" s="260" t="s">
        <v>148</v>
      </c>
      <c r="AU759" s="260" t="s">
        <v>80</v>
      </c>
      <c r="AV759" s="258" t="s">
        <v>80</v>
      </c>
      <c r="AW759" s="258" t="s">
        <v>32</v>
      </c>
      <c r="AX759" s="258" t="s">
        <v>70</v>
      </c>
      <c r="AY759" s="260" t="s">
        <v>137</v>
      </c>
    </row>
    <row r="760" spans="2:51" s="258" customFormat="1">
      <c r="B760" s="259"/>
      <c r="D760" s="253" t="s">
        <v>148</v>
      </c>
      <c r="E760" s="260" t="s">
        <v>3</v>
      </c>
      <c r="F760" s="261" t="s">
        <v>934</v>
      </c>
      <c r="H760" s="262">
        <v>7.2</v>
      </c>
      <c r="L760" s="259"/>
      <c r="M760" s="263"/>
      <c r="N760" s="264"/>
      <c r="O760" s="264"/>
      <c r="P760" s="264"/>
      <c r="Q760" s="264"/>
      <c r="R760" s="264"/>
      <c r="S760" s="264"/>
      <c r="T760" s="265"/>
      <c r="AT760" s="260" t="s">
        <v>148</v>
      </c>
      <c r="AU760" s="260" t="s">
        <v>80</v>
      </c>
      <c r="AV760" s="258" t="s">
        <v>80</v>
      </c>
      <c r="AW760" s="258" t="s">
        <v>32</v>
      </c>
      <c r="AX760" s="258" t="s">
        <v>70</v>
      </c>
      <c r="AY760" s="260" t="s">
        <v>137</v>
      </c>
    </row>
    <row r="761" spans="2:51" s="258" customFormat="1">
      <c r="B761" s="259"/>
      <c r="D761" s="253" t="s">
        <v>148</v>
      </c>
      <c r="E761" s="260" t="s">
        <v>3</v>
      </c>
      <c r="F761" s="261" t="s">
        <v>936</v>
      </c>
      <c r="H761" s="262">
        <v>52</v>
      </c>
      <c r="L761" s="259"/>
      <c r="M761" s="263"/>
      <c r="N761" s="264"/>
      <c r="O761" s="264"/>
      <c r="P761" s="264"/>
      <c r="Q761" s="264"/>
      <c r="R761" s="264"/>
      <c r="S761" s="264"/>
      <c r="T761" s="265"/>
      <c r="AT761" s="260" t="s">
        <v>148</v>
      </c>
      <c r="AU761" s="260" t="s">
        <v>80</v>
      </c>
      <c r="AV761" s="258" t="s">
        <v>80</v>
      </c>
      <c r="AW761" s="258" t="s">
        <v>32</v>
      </c>
      <c r="AX761" s="258" t="s">
        <v>70</v>
      </c>
      <c r="AY761" s="260" t="s">
        <v>137</v>
      </c>
    </row>
    <row r="762" spans="2:51" s="258" customFormat="1">
      <c r="B762" s="259"/>
      <c r="D762" s="253" t="s">
        <v>148</v>
      </c>
      <c r="E762" s="260" t="s">
        <v>3</v>
      </c>
      <c r="F762" s="261" t="s">
        <v>934</v>
      </c>
      <c r="H762" s="262">
        <v>7.2</v>
      </c>
      <c r="L762" s="259"/>
      <c r="M762" s="263"/>
      <c r="N762" s="264"/>
      <c r="O762" s="264"/>
      <c r="P762" s="264"/>
      <c r="Q762" s="264"/>
      <c r="R762" s="264"/>
      <c r="S762" s="264"/>
      <c r="T762" s="265"/>
      <c r="AT762" s="260" t="s">
        <v>148</v>
      </c>
      <c r="AU762" s="260" t="s">
        <v>80</v>
      </c>
      <c r="AV762" s="258" t="s">
        <v>80</v>
      </c>
      <c r="AW762" s="258" t="s">
        <v>32</v>
      </c>
      <c r="AX762" s="258" t="s">
        <v>70</v>
      </c>
      <c r="AY762" s="260" t="s">
        <v>137</v>
      </c>
    </row>
    <row r="763" spans="2:51" s="258" customFormat="1">
      <c r="B763" s="259"/>
      <c r="D763" s="253" t="s">
        <v>148</v>
      </c>
      <c r="E763" s="260" t="s">
        <v>3</v>
      </c>
      <c r="F763" s="261" t="s">
        <v>937</v>
      </c>
      <c r="H763" s="262">
        <v>12</v>
      </c>
      <c r="L763" s="259"/>
      <c r="M763" s="263"/>
      <c r="N763" s="264"/>
      <c r="O763" s="264"/>
      <c r="P763" s="264"/>
      <c r="Q763" s="264"/>
      <c r="R763" s="264"/>
      <c r="S763" s="264"/>
      <c r="T763" s="265"/>
      <c r="AT763" s="260" t="s">
        <v>148</v>
      </c>
      <c r="AU763" s="260" t="s">
        <v>80</v>
      </c>
      <c r="AV763" s="258" t="s">
        <v>80</v>
      </c>
      <c r="AW763" s="258" t="s">
        <v>32</v>
      </c>
      <c r="AX763" s="258" t="s">
        <v>70</v>
      </c>
      <c r="AY763" s="260" t="s">
        <v>137</v>
      </c>
    </row>
    <row r="764" spans="2:51" s="258" customFormat="1">
      <c r="B764" s="259"/>
      <c r="D764" s="253" t="s">
        <v>148</v>
      </c>
      <c r="E764" s="260" t="s">
        <v>3</v>
      </c>
      <c r="F764" s="261" t="s">
        <v>934</v>
      </c>
      <c r="H764" s="262">
        <v>7.2</v>
      </c>
      <c r="L764" s="259"/>
      <c r="M764" s="263"/>
      <c r="N764" s="264"/>
      <c r="O764" s="264"/>
      <c r="P764" s="264"/>
      <c r="Q764" s="264"/>
      <c r="R764" s="264"/>
      <c r="S764" s="264"/>
      <c r="T764" s="265"/>
      <c r="AT764" s="260" t="s">
        <v>148</v>
      </c>
      <c r="AU764" s="260" t="s">
        <v>80</v>
      </c>
      <c r="AV764" s="258" t="s">
        <v>80</v>
      </c>
      <c r="AW764" s="258" t="s">
        <v>32</v>
      </c>
      <c r="AX764" s="258" t="s">
        <v>70</v>
      </c>
      <c r="AY764" s="260" t="s">
        <v>137</v>
      </c>
    </row>
    <row r="765" spans="2:51" s="258" customFormat="1">
      <c r="B765" s="259"/>
      <c r="D765" s="253" t="s">
        <v>148</v>
      </c>
      <c r="E765" s="260" t="s">
        <v>3</v>
      </c>
      <c r="F765" s="261" t="s">
        <v>937</v>
      </c>
      <c r="H765" s="262">
        <v>12</v>
      </c>
      <c r="L765" s="259"/>
      <c r="M765" s="263"/>
      <c r="N765" s="264"/>
      <c r="O765" s="264"/>
      <c r="P765" s="264"/>
      <c r="Q765" s="264"/>
      <c r="R765" s="264"/>
      <c r="S765" s="264"/>
      <c r="T765" s="265"/>
      <c r="AT765" s="260" t="s">
        <v>148</v>
      </c>
      <c r="AU765" s="260" t="s">
        <v>80</v>
      </c>
      <c r="AV765" s="258" t="s">
        <v>80</v>
      </c>
      <c r="AW765" s="258" t="s">
        <v>32</v>
      </c>
      <c r="AX765" s="258" t="s">
        <v>70</v>
      </c>
      <c r="AY765" s="260" t="s">
        <v>137</v>
      </c>
    </row>
    <row r="766" spans="2:51" s="258" customFormat="1">
      <c r="B766" s="259"/>
      <c r="D766" s="253" t="s">
        <v>148</v>
      </c>
      <c r="E766" s="260" t="s">
        <v>3</v>
      </c>
      <c r="F766" s="261" t="s">
        <v>934</v>
      </c>
      <c r="H766" s="262">
        <v>7.2</v>
      </c>
      <c r="L766" s="259"/>
      <c r="M766" s="263"/>
      <c r="N766" s="264"/>
      <c r="O766" s="264"/>
      <c r="P766" s="264"/>
      <c r="Q766" s="264"/>
      <c r="R766" s="264"/>
      <c r="S766" s="264"/>
      <c r="T766" s="265"/>
      <c r="AT766" s="260" t="s">
        <v>148</v>
      </c>
      <c r="AU766" s="260" t="s">
        <v>80</v>
      </c>
      <c r="AV766" s="258" t="s">
        <v>80</v>
      </c>
      <c r="AW766" s="258" t="s">
        <v>32</v>
      </c>
      <c r="AX766" s="258" t="s">
        <v>70</v>
      </c>
      <c r="AY766" s="260" t="s">
        <v>137</v>
      </c>
    </row>
    <row r="767" spans="2:51" s="291" customFormat="1">
      <c r="B767" s="290"/>
      <c r="D767" s="253" t="s">
        <v>148</v>
      </c>
      <c r="E767" s="292" t="s">
        <v>3</v>
      </c>
      <c r="F767" s="293" t="s">
        <v>288</v>
      </c>
      <c r="H767" s="294">
        <v>122.6</v>
      </c>
      <c r="L767" s="290"/>
      <c r="M767" s="295"/>
      <c r="N767" s="296"/>
      <c r="O767" s="296"/>
      <c r="P767" s="296"/>
      <c r="Q767" s="296"/>
      <c r="R767" s="296"/>
      <c r="S767" s="296"/>
      <c r="T767" s="297"/>
      <c r="AT767" s="292" t="s">
        <v>148</v>
      </c>
      <c r="AU767" s="292" t="s">
        <v>80</v>
      </c>
      <c r="AV767" s="291" t="s">
        <v>155</v>
      </c>
      <c r="AW767" s="291" t="s">
        <v>32</v>
      </c>
      <c r="AX767" s="291" t="s">
        <v>70</v>
      </c>
      <c r="AY767" s="292" t="s">
        <v>137</v>
      </c>
    </row>
    <row r="768" spans="2:51" s="266" customFormat="1">
      <c r="B768" s="267"/>
      <c r="D768" s="253" t="s">
        <v>148</v>
      </c>
      <c r="E768" s="268" t="s">
        <v>3</v>
      </c>
      <c r="F768" s="269" t="s">
        <v>477</v>
      </c>
      <c r="H768" s="268" t="s">
        <v>3</v>
      </c>
      <c r="L768" s="267"/>
      <c r="M768" s="270"/>
      <c r="N768" s="271"/>
      <c r="O768" s="271"/>
      <c r="P768" s="271"/>
      <c r="Q768" s="271"/>
      <c r="R768" s="271"/>
      <c r="S768" s="271"/>
      <c r="T768" s="272"/>
      <c r="AT768" s="268" t="s">
        <v>148</v>
      </c>
      <c r="AU768" s="268" t="s">
        <v>80</v>
      </c>
      <c r="AV768" s="266" t="s">
        <v>78</v>
      </c>
      <c r="AW768" s="266" t="s">
        <v>32</v>
      </c>
      <c r="AX768" s="266" t="s">
        <v>70</v>
      </c>
      <c r="AY768" s="268" t="s">
        <v>137</v>
      </c>
    </row>
    <row r="769" spans="2:51" s="258" customFormat="1">
      <c r="B769" s="259"/>
      <c r="D769" s="253" t="s">
        <v>148</v>
      </c>
      <c r="E769" s="260" t="s">
        <v>3</v>
      </c>
      <c r="F769" s="261" t="s">
        <v>938</v>
      </c>
      <c r="H769" s="262">
        <v>14.7</v>
      </c>
      <c r="L769" s="259"/>
      <c r="M769" s="263"/>
      <c r="N769" s="264"/>
      <c r="O769" s="264"/>
      <c r="P769" s="264"/>
      <c r="Q769" s="264"/>
      <c r="R769" s="264"/>
      <c r="S769" s="264"/>
      <c r="T769" s="265"/>
      <c r="AT769" s="260" t="s">
        <v>148</v>
      </c>
      <c r="AU769" s="260" t="s">
        <v>80</v>
      </c>
      <c r="AV769" s="258" t="s">
        <v>80</v>
      </c>
      <c r="AW769" s="258" t="s">
        <v>32</v>
      </c>
      <c r="AX769" s="258" t="s">
        <v>70</v>
      </c>
      <c r="AY769" s="260" t="s">
        <v>137</v>
      </c>
    </row>
    <row r="770" spans="2:51" s="258" customFormat="1">
      <c r="B770" s="259"/>
      <c r="D770" s="253" t="s">
        <v>148</v>
      </c>
      <c r="E770" s="260" t="s">
        <v>3</v>
      </c>
      <c r="F770" s="261" t="s">
        <v>939</v>
      </c>
      <c r="H770" s="262">
        <v>4.8</v>
      </c>
      <c r="L770" s="259"/>
      <c r="M770" s="263"/>
      <c r="N770" s="264"/>
      <c r="O770" s="264"/>
      <c r="P770" s="264"/>
      <c r="Q770" s="264"/>
      <c r="R770" s="264"/>
      <c r="S770" s="264"/>
      <c r="T770" s="265"/>
      <c r="AT770" s="260" t="s">
        <v>148</v>
      </c>
      <c r="AU770" s="260" t="s">
        <v>80</v>
      </c>
      <c r="AV770" s="258" t="s">
        <v>80</v>
      </c>
      <c r="AW770" s="258" t="s">
        <v>32</v>
      </c>
      <c r="AX770" s="258" t="s">
        <v>70</v>
      </c>
      <c r="AY770" s="260" t="s">
        <v>137</v>
      </c>
    </row>
    <row r="771" spans="2:51" s="258" customFormat="1">
      <c r="B771" s="259"/>
      <c r="D771" s="253" t="s">
        <v>148</v>
      </c>
      <c r="E771" s="260" t="s">
        <v>3</v>
      </c>
      <c r="F771" s="261" t="s">
        <v>940</v>
      </c>
      <c r="H771" s="262">
        <v>4.5999999999999996</v>
      </c>
      <c r="L771" s="259"/>
      <c r="M771" s="263"/>
      <c r="N771" s="264"/>
      <c r="O771" s="264"/>
      <c r="P771" s="264"/>
      <c r="Q771" s="264"/>
      <c r="R771" s="264"/>
      <c r="S771" s="264"/>
      <c r="T771" s="265"/>
      <c r="AT771" s="260" t="s">
        <v>148</v>
      </c>
      <c r="AU771" s="260" t="s">
        <v>80</v>
      </c>
      <c r="AV771" s="258" t="s">
        <v>80</v>
      </c>
      <c r="AW771" s="258" t="s">
        <v>32</v>
      </c>
      <c r="AX771" s="258" t="s">
        <v>70</v>
      </c>
      <c r="AY771" s="260" t="s">
        <v>137</v>
      </c>
    </row>
    <row r="772" spans="2:51" s="258" customFormat="1">
      <c r="B772" s="259"/>
      <c r="D772" s="253" t="s">
        <v>148</v>
      </c>
      <c r="E772" s="260" t="s">
        <v>3</v>
      </c>
      <c r="F772" s="261" t="s">
        <v>941</v>
      </c>
      <c r="H772" s="262">
        <v>3.47</v>
      </c>
      <c r="L772" s="259"/>
      <c r="M772" s="263"/>
      <c r="N772" s="264"/>
      <c r="O772" s="264"/>
      <c r="P772" s="264"/>
      <c r="Q772" s="264"/>
      <c r="R772" s="264"/>
      <c r="S772" s="264"/>
      <c r="T772" s="265"/>
      <c r="AT772" s="260" t="s">
        <v>148</v>
      </c>
      <c r="AU772" s="260" t="s">
        <v>80</v>
      </c>
      <c r="AV772" s="258" t="s">
        <v>80</v>
      </c>
      <c r="AW772" s="258" t="s">
        <v>32</v>
      </c>
      <c r="AX772" s="258" t="s">
        <v>70</v>
      </c>
      <c r="AY772" s="260" t="s">
        <v>137</v>
      </c>
    </row>
    <row r="773" spans="2:51" s="258" customFormat="1">
      <c r="B773" s="259"/>
      <c r="D773" s="253" t="s">
        <v>148</v>
      </c>
      <c r="E773" s="260" t="s">
        <v>3</v>
      </c>
      <c r="F773" s="261" t="s">
        <v>942</v>
      </c>
      <c r="H773" s="262">
        <v>8.0960000000000001</v>
      </c>
      <c r="L773" s="259"/>
      <c r="M773" s="263"/>
      <c r="N773" s="264"/>
      <c r="O773" s="264"/>
      <c r="P773" s="264"/>
      <c r="Q773" s="264"/>
      <c r="R773" s="264"/>
      <c r="S773" s="264"/>
      <c r="T773" s="265"/>
      <c r="AT773" s="260" t="s">
        <v>148</v>
      </c>
      <c r="AU773" s="260" t="s">
        <v>80</v>
      </c>
      <c r="AV773" s="258" t="s">
        <v>80</v>
      </c>
      <c r="AW773" s="258" t="s">
        <v>32</v>
      </c>
      <c r="AX773" s="258" t="s">
        <v>70</v>
      </c>
      <c r="AY773" s="260" t="s">
        <v>137</v>
      </c>
    </row>
    <row r="774" spans="2:51" s="258" customFormat="1">
      <c r="B774" s="259"/>
      <c r="D774" s="253" t="s">
        <v>148</v>
      </c>
      <c r="E774" s="260" t="s">
        <v>3</v>
      </c>
      <c r="F774" s="261" t="s">
        <v>943</v>
      </c>
      <c r="H774" s="262">
        <v>5.048</v>
      </c>
      <c r="L774" s="259"/>
      <c r="M774" s="263"/>
      <c r="N774" s="264"/>
      <c r="O774" s="264"/>
      <c r="P774" s="264"/>
      <c r="Q774" s="264"/>
      <c r="R774" s="264"/>
      <c r="S774" s="264"/>
      <c r="T774" s="265"/>
      <c r="AT774" s="260" t="s">
        <v>148</v>
      </c>
      <c r="AU774" s="260" t="s">
        <v>80</v>
      </c>
      <c r="AV774" s="258" t="s">
        <v>80</v>
      </c>
      <c r="AW774" s="258" t="s">
        <v>32</v>
      </c>
      <c r="AX774" s="258" t="s">
        <v>70</v>
      </c>
      <c r="AY774" s="260" t="s">
        <v>137</v>
      </c>
    </row>
    <row r="775" spans="2:51" s="258" customFormat="1">
      <c r="B775" s="259"/>
      <c r="D775" s="253" t="s">
        <v>148</v>
      </c>
      <c r="E775" s="260" t="s">
        <v>3</v>
      </c>
      <c r="F775" s="261" t="s">
        <v>944</v>
      </c>
      <c r="H775" s="262">
        <v>6.6479999999999997</v>
      </c>
      <c r="L775" s="259"/>
      <c r="M775" s="263"/>
      <c r="N775" s="264"/>
      <c r="O775" s="264"/>
      <c r="P775" s="264"/>
      <c r="Q775" s="264"/>
      <c r="R775" s="264"/>
      <c r="S775" s="264"/>
      <c r="T775" s="265"/>
      <c r="AT775" s="260" t="s">
        <v>148</v>
      </c>
      <c r="AU775" s="260" t="s">
        <v>80</v>
      </c>
      <c r="AV775" s="258" t="s">
        <v>80</v>
      </c>
      <c r="AW775" s="258" t="s">
        <v>32</v>
      </c>
      <c r="AX775" s="258" t="s">
        <v>70</v>
      </c>
      <c r="AY775" s="260" t="s">
        <v>137</v>
      </c>
    </row>
    <row r="776" spans="2:51" s="258" customFormat="1">
      <c r="B776" s="259"/>
      <c r="D776" s="253" t="s">
        <v>148</v>
      </c>
      <c r="E776" s="260" t="s">
        <v>3</v>
      </c>
      <c r="F776" s="261" t="s">
        <v>945</v>
      </c>
      <c r="H776" s="262">
        <v>8.4</v>
      </c>
      <c r="L776" s="259"/>
      <c r="M776" s="263"/>
      <c r="N776" s="264"/>
      <c r="O776" s="264"/>
      <c r="P776" s="264"/>
      <c r="Q776" s="264"/>
      <c r="R776" s="264"/>
      <c r="S776" s="264"/>
      <c r="T776" s="265"/>
      <c r="AT776" s="260" t="s">
        <v>148</v>
      </c>
      <c r="AU776" s="260" t="s">
        <v>80</v>
      </c>
      <c r="AV776" s="258" t="s">
        <v>80</v>
      </c>
      <c r="AW776" s="258" t="s">
        <v>32</v>
      </c>
      <c r="AX776" s="258" t="s">
        <v>70</v>
      </c>
      <c r="AY776" s="260" t="s">
        <v>137</v>
      </c>
    </row>
    <row r="777" spans="2:51" s="258" customFormat="1">
      <c r="B777" s="259"/>
      <c r="D777" s="253" t="s">
        <v>148</v>
      </c>
      <c r="E777" s="260" t="s">
        <v>3</v>
      </c>
      <c r="F777" s="261" t="s">
        <v>946</v>
      </c>
      <c r="H777" s="262">
        <v>15.9</v>
      </c>
      <c r="L777" s="259"/>
      <c r="M777" s="263"/>
      <c r="N777" s="264"/>
      <c r="O777" s="264"/>
      <c r="P777" s="264"/>
      <c r="Q777" s="264"/>
      <c r="R777" s="264"/>
      <c r="S777" s="264"/>
      <c r="T777" s="265"/>
      <c r="AT777" s="260" t="s">
        <v>148</v>
      </c>
      <c r="AU777" s="260" t="s">
        <v>80</v>
      </c>
      <c r="AV777" s="258" t="s">
        <v>80</v>
      </c>
      <c r="AW777" s="258" t="s">
        <v>32</v>
      </c>
      <c r="AX777" s="258" t="s">
        <v>70</v>
      </c>
      <c r="AY777" s="260" t="s">
        <v>137</v>
      </c>
    </row>
    <row r="778" spans="2:51" s="258" customFormat="1">
      <c r="B778" s="259"/>
      <c r="D778" s="253" t="s">
        <v>148</v>
      </c>
      <c r="E778" s="260" t="s">
        <v>3</v>
      </c>
      <c r="F778" s="261" t="s">
        <v>947</v>
      </c>
      <c r="H778" s="262">
        <v>5.6</v>
      </c>
      <c r="L778" s="259"/>
      <c r="M778" s="263"/>
      <c r="N778" s="264"/>
      <c r="O778" s="264"/>
      <c r="P778" s="264"/>
      <c r="Q778" s="264"/>
      <c r="R778" s="264"/>
      <c r="S778" s="264"/>
      <c r="T778" s="265"/>
      <c r="AT778" s="260" t="s">
        <v>148</v>
      </c>
      <c r="AU778" s="260" t="s">
        <v>80</v>
      </c>
      <c r="AV778" s="258" t="s">
        <v>80</v>
      </c>
      <c r="AW778" s="258" t="s">
        <v>32</v>
      </c>
      <c r="AX778" s="258" t="s">
        <v>70</v>
      </c>
      <c r="AY778" s="260" t="s">
        <v>137</v>
      </c>
    </row>
    <row r="779" spans="2:51" s="258" customFormat="1">
      <c r="B779" s="259"/>
      <c r="D779" s="253" t="s">
        <v>148</v>
      </c>
      <c r="E779" s="260" t="s">
        <v>3</v>
      </c>
      <c r="F779" s="261" t="s">
        <v>948</v>
      </c>
      <c r="H779" s="262">
        <v>8</v>
      </c>
      <c r="L779" s="259"/>
      <c r="M779" s="263"/>
      <c r="N779" s="264"/>
      <c r="O779" s="264"/>
      <c r="P779" s="264"/>
      <c r="Q779" s="264"/>
      <c r="R779" s="264"/>
      <c r="S779" s="264"/>
      <c r="T779" s="265"/>
      <c r="AT779" s="260" t="s">
        <v>148</v>
      </c>
      <c r="AU779" s="260" t="s">
        <v>80</v>
      </c>
      <c r="AV779" s="258" t="s">
        <v>80</v>
      </c>
      <c r="AW779" s="258" t="s">
        <v>32</v>
      </c>
      <c r="AX779" s="258" t="s">
        <v>70</v>
      </c>
      <c r="AY779" s="260" t="s">
        <v>137</v>
      </c>
    </row>
    <row r="780" spans="2:51" s="258" customFormat="1">
      <c r="B780" s="259"/>
      <c r="D780" s="253" t="s">
        <v>148</v>
      </c>
      <c r="E780" s="260" t="s">
        <v>3</v>
      </c>
      <c r="F780" s="261" t="s">
        <v>949</v>
      </c>
      <c r="H780" s="262">
        <v>7</v>
      </c>
      <c r="L780" s="259"/>
      <c r="M780" s="263"/>
      <c r="N780" s="264"/>
      <c r="O780" s="264"/>
      <c r="P780" s="264"/>
      <c r="Q780" s="264"/>
      <c r="R780" s="264"/>
      <c r="S780" s="264"/>
      <c r="T780" s="265"/>
      <c r="AT780" s="260" t="s">
        <v>148</v>
      </c>
      <c r="AU780" s="260" t="s">
        <v>80</v>
      </c>
      <c r="AV780" s="258" t="s">
        <v>80</v>
      </c>
      <c r="AW780" s="258" t="s">
        <v>32</v>
      </c>
      <c r="AX780" s="258" t="s">
        <v>70</v>
      </c>
      <c r="AY780" s="260" t="s">
        <v>137</v>
      </c>
    </row>
    <row r="781" spans="2:51" s="291" customFormat="1">
      <c r="B781" s="290"/>
      <c r="D781" s="253" t="s">
        <v>148</v>
      </c>
      <c r="E781" s="292" t="s">
        <v>3</v>
      </c>
      <c r="F781" s="293" t="s">
        <v>288</v>
      </c>
      <c r="H781" s="294">
        <v>92.262</v>
      </c>
      <c r="L781" s="290"/>
      <c r="M781" s="295"/>
      <c r="N781" s="296"/>
      <c r="O781" s="296"/>
      <c r="P781" s="296"/>
      <c r="Q781" s="296"/>
      <c r="R781" s="296"/>
      <c r="S781" s="296"/>
      <c r="T781" s="297"/>
      <c r="AT781" s="292" t="s">
        <v>148</v>
      </c>
      <c r="AU781" s="292" t="s">
        <v>80</v>
      </c>
      <c r="AV781" s="291" t="s">
        <v>155</v>
      </c>
      <c r="AW781" s="291" t="s">
        <v>32</v>
      </c>
      <c r="AX781" s="291" t="s">
        <v>70</v>
      </c>
      <c r="AY781" s="292" t="s">
        <v>137</v>
      </c>
    </row>
    <row r="782" spans="2:51" s="266" customFormat="1">
      <c r="B782" s="267"/>
      <c r="D782" s="253" t="s">
        <v>148</v>
      </c>
      <c r="E782" s="268" t="s">
        <v>3</v>
      </c>
      <c r="F782" s="269" t="s">
        <v>490</v>
      </c>
      <c r="H782" s="268" t="s">
        <v>3</v>
      </c>
      <c r="L782" s="267"/>
      <c r="M782" s="270"/>
      <c r="N782" s="271"/>
      <c r="O782" s="271"/>
      <c r="P782" s="271"/>
      <c r="Q782" s="271"/>
      <c r="R782" s="271"/>
      <c r="S782" s="271"/>
      <c r="T782" s="272"/>
      <c r="AT782" s="268" t="s">
        <v>148</v>
      </c>
      <c r="AU782" s="268" t="s">
        <v>80</v>
      </c>
      <c r="AV782" s="266" t="s">
        <v>78</v>
      </c>
      <c r="AW782" s="266" t="s">
        <v>32</v>
      </c>
      <c r="AX782" s="266" t="s">
        <v>70</v>
      </c>
      <c r="AY782" s="268" t="s">
        <v>137</v>
      </c>
    </row>
    <row r="783" spans="2:51" s="258" customFormat="1">
      <c r="B783" s="259"/>
      <c r="D783" s="253" t="s">
        <v>148</v>
      </c>
      <c r="E783" s="260" t="s">
        <v>3</v>
      </c>
      <c r="F783" s="261" t="s">
        <v>934</v>
      </c>
      <c r="H783" s="262">
        <v>7.2</v>
      </c>
      <c r="L783" s="259"/>
      <c r="M783" s="263"/>
      <c r="N783" s="264"/>
      <c r="O783" s="264"/>
      <c r="P783" s="264"/>
      <c r="Q783" s="264"/>
      <c r="R783" s="264"/>
      <c r="S783" s="264"/>
      <c r="T783" s="265"/>
      <c r="AT783" s="260" t="s">
        <v>148</v>
      </c>
      <c r="AU783" s="260" t="s">
        <v>80</v>
      </c>
      <c r="AV783" s="258" t="s">
        <v>80</v>
      </c>
      <c r="AW783" s="258" t="s">
        <v>32</v>
      </c>
      <c r="AX783" s="258" t="s">
        <v>70</v>
      </c>
      <c r="AY783" s="260" t="s">
        <v>137</v>
      </c>
    </row>
    <row r="784" spans="2:51" s="266" customFormat="1">
      <c r="B784" s="267"/>
      <c r="D784" s="253" t="s">
        <v>148</v>
      </c>
      <c r="E784" s="268" t="s">
        <v>3</v>
      </c>
      <c r="F784" s="269" t="s">
        <v>491</v>
      </c>
      <c r="H784" s="268" t="s">
        <v>3</v>
      </c>
      <c r="L784" s="267"/>
      <c r="M784" s="270"/>
      <c r="N784" s="271"/>
      <c r="O784" s="271"/>
      <c r="P784" s="271"/>
      <c r="Q784" s="271"/>
      <c r="R784" s="271"/>
      <c r="S784" s="271"/>
      <c r="T784" s="272"/>
      <c r="AT784" s="268" t="s">
        <v>148</v>
      </c>
      <c r="AU784" s="268" t="s">
        <v>80</v>
      </c>
      <c r="AV784" s="266" t="s">
        <v>78</v>
      </c>
      <c r="AW784" s="266" t="s">
        <v>32</v>
      </c>
      <c r="AX784" s="266" t="s">
        <v>70</v>
      </c>
      <c r="AY784" s="268" t="s">
        <v>137</v>
      </c>
    </row>
    <row r="785" spans="1:65" s="258" customFormat="1">
      <c r="B785" s="259"/>
      <c r="D785" s="253" t="s">
        <v>148</v>
      </c>
      <c r="E785" s="260" t="s">
        <v>3</v>
      </c>
      <c r="F785" s="261" t="s">
        <v>950</v>
      </c>
      <c r="H785" s="262">
        <v>25.8</v>
      </c>
      <c r="L785" s="259"/>
      <c r="M785" s="263"/>
      <c r="N785" s="264"/>
      <c r="O785" s="264"/>
      <c r="P785" s="264"/>
      <c r="Q785" s="264"/>
      <c r="R785" s="264"/>
      <c r="S785" s="264"/>
      <c r="T785" s="265"/>
      <c r="AT785" s="260" t="s">
        <v>148</v>
      </c>
      <c r="AU785" s="260" t="s">
        <v>80</v>
      </c>
      <c r="AV785" s="258" t="s">
        <v>80</v>
      </c>
      <c r="AW785" s="258" t="s">
        <v>32</v>
      </c>
      <c r="AX785" s="258" t="s">
        <v>70</v>
      </c>
      <c r="AY785" s="260" t="s">
        <v>137</v>
      </c>
    </row>
    <row r="786" spans="1:65" s="291" customFormat="1">
      <c r="B786" s="290"/>
      <c r="D786" s="253" t="s">
        <v>148</v>
      </c>
      <c r="E786" s="292" t="s">
        <v>3</v>
      </c>
      <c r="F786" s="293" t="s">
        <v>288</v>
      </c>
      <c r="H786" s="294">
        <v>33</v>
      </c>
      <c r="L786" s="290"/>
      <c r="M786" s="295"/>
      <c r="N786" s="296"/>
      <c r="O786" s="296"/>
      <c r="P786" s="296"/>
      <c r="Q786" s="296"/>
      <c r="R786" s="296"/>
      <c r="S786" s="296"/>
      <c r="T786" s="297"/>
      <c r="AT786" s="292" t="s">
        <v>148</v>
      </c>
      <c r="AU786" s="292" t="s">
        <v>80</v>
      </c>
      <c r="AV786" s="291" t="s">
        <v>155</v>
      </c>
      <c r="AW786" s="291" t="s">
        <v>32</v>
      </c>
      <c r="AX786" s="291" t="s">
        <v>70</v>
      </c>
      <c r="AY786" s="292" t="s">
        <v>137</v>
      </c>
    </row>
    <row r="787" spans="1:65" s="258" customFormat="1">
      <c r="B787" s="259"/>
      <c r="D787" s="253" t="s">
        <v>148</v>
      </c>
      <c r="E787" s="260" t="s">
        <v>3</v>
      </c>
      <c r="F787" s="261" t="s">
        <v>951</v>
      </c>
      <c r="H787" s="262">
        <v>8</v>
      </c>
      <c r="L787" s="259"/>
      <c r="M787" s="263"/>
      <c r="N787" s="264"/>
      <c r="O787" s="264"/>
      <c r="P787" s="264"/>
      <c r="Q787" s="264"/>
      <c r="R787" s="264"/>
      <c r="S787" s="264"/>
      <c r="T787" s="265"/>
      <c r="AT787" s="260" t="s">
        <v>148</v>
      </c>
      <c r="AU787" s="260" t="s">
        <v>80</v>
      </c>
      <c r="AV787" s="258" t="s">
        <v>80</v>
      </c>
      <c r="AW787" s="258" t="s">
        <v>32</v>
      </c>
      <c r="AX787" s="258" t="s">
        <v>70</v>
      </c>
      <c r="AY787" s="260" t="s">
        <v>137</v>
      </c>
    </row>
    <row r="788" spans="1:65" s="258" customFormat="1">
      <c r="B788" s="259"/>
      <c r="D788" s="253" t="s">
        <v>148</v>
      </c>
      <c r="E788" s="260" t="s">
        <v>3</v>
      </c>
      <c r="F788" s="261" t="s">
        <v>952</v>
      </c>
      <c r="H788" s="262">
        <v>16</v>
      </c>
      <c r="L788" s="259"/>
      <c r="M788" s="263"/>
      <c r="N788" s="264"/>
      <c r="O788" s="264"/>
      <c r="P788" s="264"/>
      <c r="Q788" s="264"/>
      <c r="R788" s="264"/>
      <c r="S788" s="264"/>
      <c r="T788" s="265"/>
      <c r="AT788" s="260" t="s">
        <v>148</v>
      </c>
      <c r="AU788" s="260" t="s">
        <v>80</v>
      </c>
      <c r="AV788" s="258" t="s">
        <v>80</v>
      </c>
      <c r="AW788" s="258" t="s">
        <v>32</v>
      </c>
      <c r="AX788" s="258" t="s">
        <v>70</v>
      </c>
      <c r="AY788" s="260" t="s">
        <v>137</v>
      </c>
    </row>
    <row r="789" spans="1:65" s="258" customFormat="1">
      <c r="B789" s="259"/>
      <c r="D789" s="253" t="s">
        <v>148</v>
      </c>
      <c r="E789" s="260" t="s">
        <v>3</v>
      </c>
      <c r="F789" s="261" t="s">
        <v>953</v>
      </c>
      <c r="H789" s="262">
        <v>10.15</v>
      </c>
      <c r="L789" s="259"/>
      <c r="M789" s="263"/>
      <c r="N789" s="264"/>
      <c r="O789" s="264"/>
      <c r="P789" s="264"/>
      <c r="Q789" s="264"/>
      <c r="R789" s="264"/>
      <c r="S789" s="264"/>
      <c r="T789" s="265"/>
      <c r="AT789" s="260" t="s">
        <v>148</v>
      </c>
      <c r="AU789" s="260" t="s">
        <v>80</v>
      </c>
      <c r="AV789" s="258" t="s">
        <v>80</v>
      </c>
      <c r="AW789" s="258" t="s">
        <v>32</v>
      </c>
      <c r="AX789" s="258" t="s">
        <v>70</v>
      </c>
      <c r="AY789" s="260" t="s">
        <v>137</v>
      </c>
    </row>
    <row r="790" spans="1:65" s="258" customFormat="1">
      <c r="B790" s="259"/>
      <c r="D790" s="253" t="s">
        <v>148</v>
      </c>
      <c r="E790" s="260" t="s">
        <v>3</v>
      </c>
      <c r="F790" s="261" t="s">
        <v>954</v>
      </c>
      <c r="H790" s="262">
        <v>5.7</v>
      </c>
      <c r="L790" s="259"/>
      <c r="M790" s="263"/>
      <c r="N790" s="264"/>
      <c r="O790" s="264"/>
      <c r="P790" s="264"/>
      <c r="Q790" s="264"/>
      <c r="R790" s="264"/>
      <c r="S790" s="264"/>
      <c r="T790" s="265"/>
      <c r="AT790" s="260" t="s">
        <v>148</v>
      </c>
      <c r="AU790" s="260" t="s">
        <v>80</v>
      </c>
      <c r="AV790" s="258" t="s">
        <v>80</v>
      </c>
      <c r="AW790" s="258" t="s">
        <v>32</v>
      </c>
      <c r="AX790" s="258" t="s">
        <v>70</v>
      </c>
      <c r="AY790" s="260" t="s">
        <v>137</v>
      </c>
    </row>
    <row r="791" spans="1:65" s="291" customFormat="1">
      <c r="B791" s="290"/>
      <c r="D791" s="253" t="s">
        <v>148</v>
      </c>
      <c r="E791" s="292" t="s">
        <v>3</v>
      </c>
      <c r="F791" s="293" t="s">
        <v>288</v>
      </c>
      <c r="H791" s="294">
        <v>39.85</v>
      </c>
      <c r="L791" s="290"/>
      <c r="M791" s="295"/>
      <c r="N791" s="296"/>
      <c r="O791" s="296"/>
      <c r="P791" s="296"/>
      <c r="Q791" s="296"/>
      <c r="R791" s="296"/>
      <c r="S791" s="296"/>
      <c r="T791" s="297"/>
      <c r="AT791" s="292" t="s">
        <v>148</v>
      </c>
      <c r="AU791" s="292" t="s">
        <v>80</v>
      </c>
      <c r="AV791" s="291" t="s">
        <v>155</v>
      </c>
      <c r="AW791" s="291" t="s">
        <v>32</v>
      </c>
      <c r="AX791" s="291" t="s">
        <v>70</v>
      </c>
      <c r="AY791" s="292" t="s">
        <v>137</v>
      </c>
    </row>
    <row r="792" spans="1:65" s="273" customFormat="1">
      <c r="B792" s="274"/>
      <c r="D792" s="253" t="s">
        <v>148</v>
      </c>
      <c r="E792" s="275" t="s">
        <v>3</v>
      </c>
      <c r="F792" s="276" t="s">
        <v>184</v>
      </c>
      <c r="H792" s="277">
        <v>376.43700000000001</v>
      </c>
      <c r="L792" s="274"/>
      <c r="M792" s="278"/>
      <c r="N792" s="279"/>
      <c r="O792" s="279"/>
      <c r="P792" s="279"/>
      <c r="Q792" s="279"/>
      <c r="R792" s="279"/>
      <c r="S792" s="279"/>
      <c r="T792" s="280"/>
      <c r="AT792" s="275" t="s">
        <v>148</v>
      </c>
      <c r="AU792" s="275" t="s">
        <v>80</v>
      </c>
      <c r="AV792" s="273" t="s">
        <v>144</v>
      </c>
      <c r="AW792" s="273" t="s">
        <v>32</v>
      </c>
      <c r="AX792" s="273" t="s">
        <v>78</v>
      </c>
      <c r="AY792" s="275" t="s">
        <v>137</v>
      </c>
    </row>
    <row r="793" spans="1:65" s="171" customFormat="1" ht="16.5" customHeight="1">
      <c r="A793" s="168"/>
      <c r="B793" s="169"/>
      <c r="C793" s="240" t="s">
        <v>955</v>
      </c>
      <c r="D793" s="240" t="s">
        <v>139</v>
      </c>
      <c r="E793" s="241" t="s">
        <v>956</v>
      </c>
      <c r="F793" s="242" t="s">
        <v>957</v>
      </c>
      <c r="G793" s="243" t="s">
        <v>302</v>
      </c>
      <c r="H793" s="244">
        <v>206</v>
      </c>
      <c r="I793" s="77"/>
      <c r="J793" s="245">
        <f>ROUND(I793*H793,2)</f>
        <v>0</v>
      </c>
      <c r="K793" s="242" t="s">
        <v>143</v>
      </c>
      <c r="L793" s="169"/>
      <c r="M793" s="246" t="s">
        <v>3</v>
      </c>
      <c r="N793" s="247" t="s">
        <v>41</v>
      </c>
      <c r="O793" s="248"/>
      <c r="P793" s="249">
        <f>O793*H793</f>
        <v>0</v>
      </c>
      <c r="Q793" s="249">
        <v>0</v>
      </c>
      <c r="R793" s="249">
        <f>Q793*H793</f>
        <v>0</v>
      </c>
      <c r="S793" s="249">
        <v>3.9399999999999999E-3</v>
      </c>
      <c r="T793" s="250">
        <f>S793*H793</f>
        <v>0.81164000000000003</v>
      </c>
      <c r="U793" s="168"/>
      <c r="V793" s="168"/>
      <c r="W793" s="168"/>
      <c r="X793" s="168"/>
      <c r="Y793" s="168"/>
      <c r="Z793" s="168"/>
      <c r="AA793" s="168"/>
      <c r="AB793" s="168"/>
      <c r="AC793" s="168"/>
      <c r="AD793" s="168"/>
      <c r="AE793" s="168"/>
      <c r="AR793" s="251" t="s">
        <v>250</v>
      </c>
      <c r="AT793" s="251" t="s">
        <v>139</v>
      </c>
      <c r="AU793" s="251" t="s">
        <v>80</v>
      </c>
      <c r="AY793" s="160" t="s">
        <v>137</v>
      </c>
      <c r="BE793" s="252">
        <f>IF(N793="základní",J793,0)</f>
        <v>0</v>
      </c>
      <c r="BF793" s="252">
        <f>IF(N793="snížená",J793,0)</f>
        <v>0</v>
      </c>
      <c r="BG793" s="252">
        <f>IF(N793="zákl. přenesená",J793,0)</f>
        <v>0</v>
      </c>
      <c r="BH793" s="252">
        <f>IF(N793="sníž. přenesená",J793,0)</f>
        <v>0</v>
      </c>
      <c r="BI793" s="252">
        <f>IF(N793="nulová",J793,0)</f>
        <v>0</v>
      </c>
      <c r="BJ793" s="160" t="s">
        <v>78</v>
      </c>
      <c r="BK793" s="252">
        <f>ROUND(I793*H793,2)</f>
        <v>0</v>
      </c>
      <c r="BL793" s="160" t="s">
        <v>250</v>
      </c>
      <c r="BM793" s="251" t="s">
        <v>958</v>
      </c>
    </row>
    <row r="794" spans="1:65" s="258" customFormat="1">
      <c r="B794" s="259"/>
      <c r="D794" s="253" t="s">
        <v>148</v>
      </c>
      <c r="E794" s="260" t="s">
        <v>3</v>
      </c>
      <c r="F794" s="261" t="s">
        <v>959</v>
      </c>
      <c r="H794" s="262">
        <v>10</v>
      </c>
      <c r="L794" s="259"/>
      <c r="M794" s="263"/>
      <c r="N794" s="264"/>
      <c r="O794" s="264"/>
      <c r="P794" s="264"/>
      <c r="Q794" s="264"/>
      <c r="R794" s="264"/>
      <c r="S794" s="264"/>
      <c r="T794" s="265"/>
      <c r="AT794" s="260" t="s">
        <v>148</v>
      </c>
      <c r="AU794" s="260" t="s">
        <v>80</v>
      </c>
      <c r="AV794" s="258" t="s">
        <v>80</v>
      </c>
      <c r="AW794" s="258" t="s">
        <v>32</v>
      </c>
      <c r="AX794" s="258" t="s">
        <v>70</v>
      </c>
      <c r="AY794" s="260" t="s">
        <v>137</v>
      </c>
    </row>
    <row r="795" spans="1:65" s="258" customFormat="1">
      <c r="B795" s="259"/>
      <c r="D795" s="253" t="s">
        <v>148</v>
      </c>
      <c r="E795" s="260" t="s">
        <v>3</v>
      </c>
      <c r="F795" s="261" t="s">
        <v>960</v>
      </c>
      <c r="H795" s="262">
        <v>118</v>
      </c>
      <c r="L795" s="259"/>
      <c r="M795" s="263"/>
      <c r="N795" s="264"/>
      <c r="O795" s="264"/>
      <c r="P795" s="264"/>
      <c r="Q795" s="264"/>
      <c r="R795" s="264"/>
      <c r="S795" s="264"/>
      <c r="T795" s="265"/>
      <c r="AT795" s="260" t="s">
        <v>148</v>
      </c>
      <c r="AU795" s="260" t="s">
        <v>80</v>
      </c>
      <c r="AV795" s="258" t="s">
        <v>80</v>
      </c>
      <c r="AW795" s="258" t="s">
        <v>32</v>
      </c>
      <c r="AX795" s="258" t="s">
        <v>70</v>
      </c>
      <c r="AY795" s="260" t="s">
        <v>137</v>
      </c>
    </row>
    <row r="796" spans="1:65" s="258" customFormat="1">
      <c r="B796" s="259"/>
      <c r="D796" s="253" t="s">
        <v>148</v>
      </c>
      <c r="E796" s="260" t="s">
        <v>3</v>
      </c>
      <c r="F796" s="261" t="s">
        <v>961</v>
      </c>
      <c r="H796" s="262">
        <v>12</v>
      </c>
      <c r="L796" s="259"/>
      <c r="M796" s="263"/>
      <c r="N796" s="264"/>
      <c r="O796" s="264"/>
      <c r="P796" s="264"/>
      <c r="Q796" s="264"/>
      <c r="R796" s="264"/>
      <c r="S796" s="264"/>
      <c r="T796" s="265"/>
      <c r="AT796" s="260" t="s">
        <v>148</v>
      </c>
      <c r="AU796" s="260" t="s">
        <v>80</v>
      </c>
      <c r="AV796" s="258" t="s">
        <v>80</v>
      </c>
      <c r="AW796" s="258" t="s">
        <v>32</v>
      </c>
      <c r="AX796" s="258" t="s">
        <v>70</v>
      </c>
      <c r="AY796" s="260" t="s">
        <v>137</v>
      </c>
    </row>
    <row r="797" spans="1:65" s="258" customFormat="1">
      <c r="B797" s="259"/>
      <c r="D797" s="253" t="s">
        <v>148</v>
      </c>
      <c r="E797" s="260" t="s">
        <v>3</v>
      </c>
      <c r="F797" s="261" t="s">
        <v>962</v>
      </c>
      <c r="H797" s="262">
        <v>66</v>
      </c>
      <c r="L797" s="259"/>
      <c r="M797" s="263"/>
      <c r="N797" s="264"/>
      <c r="O797" s="264"/>
      <c r="P797" s="264"/>
      <c r="Q797" s="264"/>
      <c r="R797" s="264"/>
      <c r="S797" s="264"/>
      <c r="T797" s="265"/>
      <c r="AT797" s="260" t="s">
        <v>148</v>
      </c>
      <c r="AU797" s="260" t="s">
        <v>80</v>
      </c>
      <c r="AV797" s="258" t="s">
        <v>80</v>
      </c>
      <c r="AW797" s="258" t="s">
        <v>32</v>
      </c>
      <c r="AX797" s="258" t="s">
        <v>70</v>
      </c>
      <c r="AY797" s="260" t="s">
        <v>137</v>
      </c>
    </row>
    <row r="798" spans="1:65" s="273" customFormat="1">
      <c r="B798" s="274"/>
      <c r="D798" s="253" t="s">
        <v>148</v>
      </c>
      <c r="E798" s="275" t="s">
        <v>3</v>
      </c>
      <c r="F798" s="276" t="s">
        <v>184</v>
      </c>
      <c r="H798" s="277">
        <v>206</v>
      </c>
      <c r="L798" s="274"/>
      <c r="M798" s="278"/>
      <c r="N798" s="279"/>
      <c r="O798" s="279"/>
      <c r="P798" s="279"/>
      <c r="Q798" s="279"/>
      <c r="R798" s="279"/>
      <c r="S798" s="279"/>
      <c r="T798" s="280"/>
      <c r="AT798" s="275" t="s">
        <v>148</v>
      </c>
      <c r="AU798" s="275" t="s">
        <v>80</v>
      </c>
      <c r="AV798" s="273" t="s">
        <v>144</v>
      </c>
      <c r="AW798" s="273" t="s">
        <v>32</v>
      </c>
      <c r="AX798" s="273" t="s">
        <v>78</v>
      </c>
      <c r="AY798" s="275" t="s">
        <v>137</v>
      </c>
    </row>
    <row r="799" spans="1:65" s="171" customFormat="1" ht="24" customHeight="1">
      <c r="A799" s="168"/>
      <c r="B799" s="169"/>
      <c r="C799" s="240" t="s">
        <v>963</v>
      </c>
      <c r="D799" s="240" t="s">
        <v>139</v>
      </c>
      <c r="E799" s="241" t="s">
        <v>964</v>
      </c>
      <c r="F799" s="242" t="s">
        <v>965</v>
      </c>
      <c r="G799" s="243" t="s">
        <v>302</v>
      </c>
      <c r="H799" s="244">
        <v>0.6</v>
      </c>
      <c r="I799" s="77"/>
      <c r="J799" s="245">
        <f>ROUND(I799*H799,2)</f>
        <v>0</v>
      </c>
      <c r="K799" s="242" t="s">
        <v>143</v>
      </c>
      <c r="L799" s="169"/>
      <c r="M799" s="246" t="s">
        <v>3</v>
      </c>
      <c r="N799" s="247" t="s">
        <v>41</v>
      </c>
      <c r="O799" s="248"/>
      <c r="P799" s="249">
        <f>O799*H799</f>
        <v>0</v>
      </c>
      <c r="Q799" s="249">
        <v>1.1000000000000001E-3</v>
      </c>
      <c r="R799" s="249">
        <f>Q799*H799</f>
        <v>6.6E-4</v>
      </c>
      <c r="S799" s="249">
        <v>0</v>
      </c>
      <c r="T799" s="250">
        <f>S799*H799</f>
        <v>0</v>
      </c>
      <c r="U799" s="168"/>
      <c r="V799" s="168"/>
      <c r="W799" s="168"/>
      <c r="X799" s="168"/>
      <c r="Y799" s="168"/>
      <c r="Z799" s="168"/>
      <c r="AA799" s="168"/>
      <c r="AB799" s="168"/>
      <c r="AC799" s="168"/>
      <c r="AD799" s="168"/>
      <c r="AE799" s="168"/>
      <c r="AR799" s="251" t="s">
        <v>250</v>
      </c>
      <c r="AT799" s="251" t="s">
        <v>139</v>
      </c>
      <c r="AU799" s="251" t="s">
        <v>80</v>
      </c>
      <c r="AY799" s="160" t="s">
        <v>137</v>
      </c>
      <c r="BE799" s="252">
        <f>IF(N799="základní",J799,0)</f>
        <v>0</v>
      </c>
      <c r="BF799" s="252">
        <f>IF(N799="snížená",J799,0)</f>
        <v>0</v>
      </c>
      <c r="BG799" s="252">
        <f>IF(N799="zákl. přenesená",J799,0)</f>
        <v>0</v>
      </c>
      <c r="BH799" s="252">
        <f>IF(N799="sníž. přenesená",J799,0)</f>
        <v>0</v>
      </c>
      <c r="BI799" s="252">
        <f>IF(N799="nulová",J799,0)</f>
        <v>0</v>
      </c>
      <c r="BJ799" s="160" t="s">
        <v>78</v>
      </c>
      <c r="BK799" s="252">
        <f>ROUND(I799*H799,2)</f>
        <v>0</v>
      </c>
      <c r="BL799" s="160" t="s">
        <v>250</v>
      </c>
      <c r="BM799" s="251" t="s">
        <v>966</v>
      </c>
    </row>
    <row r="800" spans="1:65" s="258" customFormat="1">
      <c r="B800" s="259"/>
      <c r="D800" s="253" t="s">
        <v>148</v>
      </c>
      <c r="E800" s="260" t="s">
        <v>3</v>
      </c>
      <c r="F800" s="261" t="s">
        <v>967</v>
      </c>
      <c r="H800" s="262">
        <v>0.6</v>
      </c>
      <c r="L800" s="259"/>
      <c r="M800" s="263"/>
      <c r="N800" s="264"/>
      <c r="O800" s="264"/>
      <c r="P800" s="264"/>
      <c r="Q800" s="264"/>
      <c r="R800" s="264"/>
      <c r="S800" s="264"/>
      <c r="T800" s="265"/>
      <c r="AT800" s="260" t="s">
        <v>148</v>
      </c>
      <c r="AU800" s="260" t="s">
        <v>80</v>
      </c>
      <c r="AV800" s="258" t="s">
        <v>80</v>
      </c>
      <c r="AW800" s="258" t="s">
        <v>32</v>
      </c>
      <c r="AX800" s="258" t="s">
        <v>78</v>
      </c>
      <c r="AY800" s="260" t="s">
        <v>137</v>
      </c>
    </row>
    <row r="801" spans="1:65" s="171" customFormat="1" ht="24" customHeight="1">
      <c r="A801" s="168"/>
      <c r="B801" s="169"/>
      <c r="C801" s="240" t="s">
        <v>968</v>
      </c>
      <c r="D801" s="240" t="s">
        <v>139</v>
      </c>
      <c r="E801" s="241" t="s">
        <v>969</v>
      </c>
      <c r="F801" s="242" t="s">
        <v>970</v>
      </c>
      <c r="G801" s="243" t="s">
        <v>302</v>
      </c>
      <c r="H801" s="244">
        <v>46.42</v>
      </c>
      <c r="I801" s="77"/>
      <c r="J801" s="245">
        <f>ROUND(I801*H801,2)</f>
        <v>0</v>
      </c>
      <c r="K801" s="242" t="s">
        <v>143</v>
      </c>
      <c r="L801" s="169"/>
      <c r="M801" s="246" t="s">
        <v>3</v>
      </c>
      <c r="N801" s="247" t="s">
        <v>41</v>
      </c>
      <c r="O801" s="248"/>
      <c r="P801" s="249">
        <f>O801*H801</f>
        <v>0</v>
      </c>
      <c r="Q801" s="249">
        <v>3.5799999999999998E-3</v>
      </c>
      <c r="R801" s="249">
        <f>Q801*H801</f>
        <v>0.16618359999999999</v>
      </c>
      <c r="S801" s="249">
        <v>0</v>
      </c>
      <c r="T801" s="250">
        <f>S801*H801</f>
        <v>0</v>
      </c>
      <c r="U801" s="168"/>
      <c r="V801" s="168"/>
      <c r="W801" s="168"/>
      <c r="X801" s="168"/>
      <c r="Y801" s="168"/>
      <c r="Z801" s="168"/>
      <c r="AA801" s="168"/>
      <c r="AB801" s="168"/>
      <c r="AC801" s="168"/>
      <c r="AD801" s="168"/>
      <c r="AE801" s="168"/>
      <c r="AR801" s="251" t="s">
        <v>250</v>
      </c>
      <c r="AT801" s="251" t="s">
        <v>139</v>
      </c>
      <c r="AU801" s="251" t="s">
        <v>80</v>
      </c>
      <c r="AY801" s="160" t="s">
        <v>137</v>
      </c>
      <c r="BE801" s="252">
        <f>IF(N801="základní",J801,0)</f>
        <v>0</v>
      </c>
      <c r="BF801" s="252">
        <f>IF(N801="snížená",J801,0)</f>
        <v>0</v>
      </c>
      <c r="BG801" s="252">
        <f>IF(N801="zákl. přenesená",J801,0)</f>
        <v>0</v>
      </c>
      <c r="BH801" s="252">
        <f>IF(N801="sníž. přenesená",J801,0)</f>
        <v>0</v>
      </c>
      <c r="BI801" s="252">
        <f>IF(N801="nulová",J801,0)</f>
        <v>0</v>
      </c>
      <c r="BJ801" s="160" t="s">
        <v>78</v>
      </c>
      <c r="BK801" s="252">
        <f>ROUND(I801*H801,2)</f>
        <v>0</v>
      </c>
      <c r="BL801" s="160" t="s">
        <v>250</v>
      </c>
      <c r="BM801" s="251" t="s">
        <v>971</v>
      </c>
    </row>
    <row r="802" spans="1:65" s="258" customFormat="1">
      <c r="B802" s="259"/>
      <c r="D802" s="253" t="s">
        <v>148</v>
      </c>
      <c r="E802" s="260" t="s">
        <v>3</v>
      </c>
      <c r="F802" s="261" t="s">
        <v>972</v>
      </c>
      <c r="H802" s="262">
        <v>4.68</v>
      </c>
      <c r="L802" s="259"/>
      <c r="M802" s="263"/>
      <c r="N802" s="264"/>
      <c r="O802" s="264"/>
      <c r="P802" s="264"/>
      <c r="Q802" s="264"/>
      <c r="R802" s="264"/>
      <c r="S802" s="264"/>
      <c r="T802" s="265"/>
      <c r="AT802" s="260" t="s">
        <v>148</v>
      </c>
      <c r="AU802" s="260" t="s">
        <v>80</v>
      </c>
      <c r="AV802" s="258" t="s">
        <v>80</v>
      </c>
      <c r="AW802" s="258" t="s">
        <v>32</v>
      </c>
      <c r="AX802" s="258" t="s">
        <v>70</v>
      </c>
      <c r="AY802" s="260" t="s">
        <v>137</v>
      </c>
    </row>
    <row r="803" spans="1:65" s="258" customFormat="1">
      <c r="B803" s="259"/>
      <c r="D803" s="253" t="s">
        <v>148</v>
      </c>
      <c r="E803" s="260" t="s">
        <v>3</v>
      </c>
      <c r="F803" s="261" t="s">
        <v>973</v>
      </c>
      <c r="H803" s="262">
        <v>0.64</v>
      </c>
      <c r="L803" s="259"/>
      <c r="M803" s="263"/>
      <c r="N803" s="264"/>
      <c r="O803" s="264"/>
      <c r="P803" s="264"/>
      <c r="Q803" s="264"/>
      <c r="R803" s="264"/>
      <c r="S803" s="264"/>
      <c r="T803" s="265"/>
      <c r="AT803" s="260" t="s">
        <v>148</v>
      </c>
      <c r="AU803" s="260" t="s">
        <v>80</v>
      </c>
      <c r="AV803" s="258" t="s">
        <v>80</v>
      </c>
      <c r="AW803" s="258" t="s">
        <v>32</v>
      </c>
      <c r="AX803" s="258" t="s">
        <v>70</v>
      </c>
      <c r="AY803" s="260" t="s">
        <v>137</v>
      </c>
    </row>
    <row r="804" spans="1:65" s="258" customFormat="1">
      <c r="B804" s="259"/>
      <c r="D804" s="253" t="s">
        <v>148</v>
      </c>
      <c r="E804" s="260" t="s">
        <v>3</v>
      </c>
      <c r="F804" s="261" t="s">
        <v>974</v>
      </c>
      <c r="H804" s="262">
        <v>2.92</v>
      </c>
      <c r="L804" s="259"/>
      <c r="M804" s="263"/>
      <c r="N804" s="264"/>
      <c r="O804" s="264"/>
      <c r="P804" s="264"/>
      <c r="Q804" s="264"/>
      <c r="R804" s="264"/>
      <c r="S804" s="264"/>
      <c r="T804" s="265"/>
      <c r="AT804" s="260" t="s">
        <v>148</v>
      </c>
      <c r="AU804" s="260" t="s">
        <v>80</v>
      </c>
      <c r="AV804" s="258" t="s">
        <v>80</v>
      </c>
      <c r="AW804" s="258" t="s">
        <v>32</v>
      </c>
      <c r="AX804" s="258" t="s">
        <v>70</v>
      </c>
      <c r="AY804" s="260" t="s">
        <v>137</v>
      </c>
    </row>
    <row r="805" spans="1:65" s="258" customFormat="1">
      <c r="B805" s="259"/>
      <c r="D805" s="253" t="s">
        <v>148</v>
      </c>
      <c r="E805" s="260" t="s">
        <v>3</v>
      </c>
      <c r="F805" s="261" t="s">
        <v>975</v>
      </c>
      <c r="H805" s="262">
        <v>15.38</v>
      </c>
      <c r="L805" s="259"/>
      <c r="M805" s="263"/>
      <c r="N805" s="264"/>
      <c r="O805" s="264"/>
      <c r="P805" s="264"/>
      <c r="Q805" s="264"/>
      <c r="R805" s="264"/>
      <c r="S805" s="264"/>
      <c r="T805" s="265"/>
      <c r="AT805" s="260" t="s">
        <v>148</v>
      </c>
      <c r="AU805" s="260" t="s">
        <v>80</v>
      </c>
      <c r="AV805" s="258" t="s">
        <v>80</v>
      </c>
      <c r="AW805" s="258" t="s">
        <v>32</v>
      </c>
      <c r="AX805" s="258" t="s">
        <v>70</v>
      </c>
      <c r="AY805" s="260" t="s">
        <v>137</v>
      </c>
    </row>
    <row r="806" spans="1:65" s="258" customFormat="1">
      <c r="B806" s="259"/>
      <c r="D806" s="253" t="s">
        <v>148</v>
      </c>
      <c r="E806" s="260" t="s">
        <v>3</v>
      </c>
      <c r="F806" s="261" t="s">
        <v>976</v>
      </c>
      <c r="H806" s="262">
        <v>22.8</v>
      </c>
      <c r="L806" s="259"/>
      <c r="M806" s="263"/>
      <c r="N806" s="264"/>
      <c r="O806" s="264"/>
      <c r="P806" s="264"/>
      <c r="Q806" s="264"/>
      <c r="R806" s="264"/>
      <c r="S806" s="264"/>
      <c r="T806" s="265"/>
      <c r="AT806" s="260" t="s">
        <v>148</v>
      </c>
      <c r="AU806" s="260" t="s">
        <v>80</v>
      </c>
      <c r="AV806" s="258" t="s">
        <v>80</v>
      </c>
      <c r="AW806" s="258" t="s">
        <v>32</v>
      </c>
      <c r="AX806" s="258" t="s">
        <v>70</v>
      </c>
      <c r="AY806" s="260" t="s">
        <v>137</v>
      </c>
    </row>
    <row r="807" spans="1:65" s="273" customFormat="1">
      <c r="B807" s="274"/>
      <c r="D807" s="253" t="s">
        <v>148</v>
      </c>
      <c r="E807" s="275" t="s">
        <v>3</v>
      </c>
      <c r="F807" s="276" t="s">
        <v>184</v>
      </c>
      <c r="H807" s="277">
        <v>46.42</v>
      </c>
      <c r="L807" s="274"/>
      <c r="M807" s="278"/>
      <c r="N807" s="279"/>
      <c r="O807" s="279"/>
      <c r="P807" s="279"/>
      <c r="Q807" s="279"/>
      <c r="R807" s="279"/>
      <c r="S807" s="279"/>
      <c r="T807" s="280"/>
      <c r="AT807" s="275" t="s">
        <v>148</v>
      </c>
      <c r="AU807" s="275" t="s">
        <v>80</v>
      </c>
      <c r="AV807" s="273" t="s">
        <v>144</v>
      </c>
      <c r="AW807" s="273" t="s">
        <v>32</v>
      </c>
      <c r="AX807" s="273" t="s">
        <v>78</v>
      </c>
      <c r="AY807" s="275" t="s">
        <v>137</v>
      </c>
    </row>
    <row r="808" spans="1:65" s="171" customFormat="1" ht="24" customHeight="1">
      <c r="A808" s="168"/>
      <c r="B808" s="169"/>
      <c r="C808" s="240" t="s">
        <v>977</v>
      </c>
      <c r="D808" s="240" t="s">
        <v>139</v>
      </c>
      <c r="E808" s="241" t="s">
        <v>978</v>
      </c>
      <c r="F808" s="242" t="s">
        <v>979</v>
      </c>
      <c r="G808" s="243" t="s">
        <v>302</v>
      </c>
      <c r="H808" s="244">
        <v>145.69800000000001</v>
      </c>
      <c r="I808" s="77"/>
      <c r="J808" s="245">
        <f>ROUND(I808*H808,2)</f>
        <v>0</v>
      </c>
      <c r="K808" s="242" t="s">
        <v>143</v>
      </c>
      <c r="L808" s="169"/>
      <c r="M808" s="246" t="s">
        <v>3</v>
      </c>
      <c r="N808" s="247" t="s">
        <v>41</v>
      </c>
      <c r="O808" s="248"/>
      <c r="P808" s="249">
        <f>O808*H808</f>
        <v>0</v>
      </c>
      <c r="Q808" s="249">
        <v>5.3499999999999997E-3</v>
      </c>
      <c r="R808" s="249">
        <f>Q808*H808</f>
        <v>0.77948430000000002</v>
      </c>
      <c r="S808" s="249">
        <v>0</v>
      </c>
      <c r="T808" s="250">
        <f>S808*H808</f>
        <v>0</v>
      </c>
      <c r="U808" s="168"/>
      <c r="V808" s="168"/>
      <c r="W808" s="168"/>
      <c r="X808" s="168"/>
      <c r="Y808" s="168"/>
      <c r="Z808" s="168"/>
      <c r="AA808" s="168"/>
      <c r="AB808" s="168"/>
      <c r="AC808" s="168"/>
      <c r="AD808" s="168"/>
      <c r="AE808" s="168"/>
      <c r="AR808" s="251" t="s">
        <v>250</v>
      </c>
      <c r="AT808" s="251" t="s">
        <v>139</v>
      </c>
      <c r="AU808" s="251" t="s">
        <v>80</v>
      </c>
      <c r="AY808" s="160" t="s">
        <v>137</v>
      </c>
      <c r="BE808" s="252">
        <f>IF(N808="základní",J808,0)</f>
        <v>0</v>
      </c>
      <c r="BF808" s="252">
        <f>IF(N808="snížená",J808,0)</f>
        <v>0</v>
      </c>
      <c r="BG808" s="252">
        <f>IF(N808="zákl. přenesená",J808,0)</f>
        <v>0</v>
      </c>
      <c r="BH808" s="252">
        <f>IF(N808="sníž. přenesená",J808,0)</f>
        <v>0</v>
      </c>
      <c r="BI808" s="252">
        <f>IF(N808="nulová",J808,0)</f>
        <v>0</v>
      </c>
      <c r="BJ808" s="160" t="s">
        <v>78</v>
      </c>
      <c r="BK808" s="252">
        <f>ROUND(I808*H808,2)</f>
        <v>0</v>
      </c>
      <c r="BL808" s="160" t="s">
        <v>250</v>
      </c>
      <c r="BM808" s="251" t="s">
        <v>980</v>
      </c>
    </row>
    <row r="809" spans="1:65" s="258" customFormat="1">
      <c r="B809" s="259"/>
      <c r="D809" s="253" t="s">
        <v>148</v>
      </c>
      <c r="E809" s="260" t="s">
        <v>3</v>
      </c>
      <c r="F809" s="261" t="s">
        <v>981</v>
      </c>
      <c r="H809" s="262">
        <v>1.85</v>
      </c>
      <c r="L809" s="259"/>
      <c r="M809" s="263"/>
      <c r="N809" s="264"/>
      <c r="O809" s="264"/>
      <c r="P809" s="264"/>
      <c r="Q809" s="264"/>
      <c r="R809" s="264"/>
      <c r="S809" s="264"/>
      <c r="T809" s="265"/>
      <c r="AT809" s="260" t="s">
        <v>148</v>
      </c>
      <c r="AU809" s="260" t="s">
        <v>80</v>
      </c>
      <c r="AV809" s="258" t="s">
        <v>80</v>
      </c>
      <c r="AW809" s="258" t="s">
        <v>32</v>
      </c>
      <c r="AX809" s="258" t="s">
        <v>70</v>
      </c>
      <c r="AY809" s="260" t="s">
        <v>137</v>
      </c>
    </row>
    <row r="810" spans="1:65" s="258" customFormat="1">
      <c r="B810" s="259"/>
      <c r="D810" s="253" t="s">
        <v>148</v>
      </c>
      <c r="E810" s="260" t="s">
        <v>3</v>
      </c>
      <c r="F810" s="261" t="s">
        <v>982</v>
      </c>
      <c r="H810" s="262">
        <v>4.6500000000000004</v>
      </c>
      <c r="L810" s="259"/>
      <c r="M810" s="263"/>
      <c r="N810" s="264"/>
      <c r="O810" s="264"/>
      <c r="P810" s="264"/>
      <c r="Q810" s="264"/>
      <c r="R810" s="264"/>
      <c r="S810" s="264"/>
      <c r="T810" s="265"/>
      <c r="AT810" s="260" t="s">
        <v>148</v>
      </c>
      <c r="AU810" s="260" t="s">
        <v>80</v>
      </c>
      <c r="AV810" s="258" t="s">
        <v>80</v>
      </c>
      <c r="AW810" s="258" t="s">
        <v>32</v>
      </c>
      <c r="AX810" s="258" t="s">
        <v>70</v>
      </c>
      <c r="AY810" s="260" t="s">
        <v>137</v>
      </c>
    </row>
    <row r="811" spans="1:65" s="258" customFormat="1">
      <c r="B811" s="259"/>
      <c r="D811" s="253" t="s">
        <v>148</v>
      </c>
      <c r="E811" s="260" t="s">
        <v>3</v>
      </c>
      <c r="F811" s="261" t="s">
        <v>983</v>
      </c>
      <c r="H811" s="262">
        <v>1.08</v>
      </c>
      <c r="L811" s="259"/>
      <c r="M811" s="263"/>
      <c r="N811" s="264"/>
      <c r="O811" s="264"/>
      <c r="P811" s="264"/>
      <c r="Q811" s="264"/>
      <c r="R811" s="264"/>
      <c r="S811" s="264"/>
      <c r="T811" s="265"/>
      <c r="AT811" s="260" t="s">
        <v>148</v>
      </c>
      <c r="AU811" s="260" t="s">
        <v>80</v>
      </c>
      <c r="AV811" s="258" t="s">
        <v>80</v>
      </c>
      <c r="AW811" s="258" t="s">
        <v>32</v>
      </c>
      <c r="AX811" s="258" t="s">
        <v>70</v>
      </c>
      <c r="AY811" s="260" t="s">
        <v>137</v>
      </c>
    </row>
    <row r="812" spans="1:65" s="258" customFormat="1">
      <c r="B812" s="259"/>
      <c r="D812" s="253" t="s">
        <v>148</v>
      </c>
      <c r="E812" s="260" t="s">
        <v>3</v>
      </c>
      <c r="F812" s="261" t="s">
        <v>984</v>
      </c>
      <c r="H812" s="262">
        <v>1.66</v>
      </c>
      <c r="L812" s="259"/>
      <c r="M812" s="263"/>
      <c r="N812" s="264"/>
      <c r="O812" s="264"/>
      <c r="P812" s="264"/>
      <c r="Q812" s="264"/>
      <c r="R812" s="264"/>
      <c r="S812" s="264"/>
      <c r="T812" s="265"/>
      <c r="AT812" s="260" t="s">
        <v>148</v>
      </c>
      <c r="AU812" s="260" t="s">
        <v>80</v>
      </c>
      <c r="AV812" s="258" t="s">
        <v>80</v>
      </c>
      <c r="AW812" s="258" t="s">
        <v>32</v>
      </c>
      <c r="AX812" s="258" t="s">
        <v>70</v>
      </c>
      <c r="AY812" s="260" t="s">
        <v>137</v>
      </c>
    </row>
    <row r="813" spans="1:65" s="258" customFormat="1">
      <c r="B813" s="259"/>
      <c r="D813" s="253" t="s">
        <v>148</v>
      </c>
      <c r="E813" s="260" t="s">
        <v>3</v>
      </c>
      <c r="F813" s="261" t="s">
        <v>985</v>
      </c>
      <c r="H813" s="262">
        <v>50.887999999999998</v>
      </c>
      <c r="L813" s="259"/>
      <c r="M813" s="263"/>
      <c r="N813" s="264"/>
      <c r="O813" s="264"/>
      <c r="P813" s="264"/>
      <c r="Q813" s="264"/>
      <c r="R813" s="264"/>
      <c r="S813" s="264"/>
      <c r="T813" s="265"/>
      <c r="AT813" s="260" t="s">
        <v>148</v>
      </c>
      <c r="AU813" s="260" t="s">
        <v>80</v>
      </c>
      <c r="AV813" s="258" t="s">
        <v>80</v>
      </c>
      <c r="AW813" s="258" t="s">
        <v>32</v>
      </c>
      <c r="AX813" s="258" t="s">
        <v>70</v>
      </c>
      <c r="AY813" s="260" t="s">
        <v>137</v>
      </c>
    </row>
    <row r="814" spans="1:65" s="258" customFormat="1">
      <c r="B814" s="259"/>
      <c r="D814" s="253" t="s">
        <v>148</v>
      </c>
      <c r="E814" s="260" t="s">
        <v>3</v>
      </c>
      <c r="F814" s="261" t="s">
        <v>986</v>
      </c>
      <c r="H814" s="262">
        <v>25.2</v>
      </c>
      <c r="L814" s="259"/>
      <c r="M814" s="263"/>
      <c r="N814" s="264"/>
      <c r="O814" s="264"/>
      <c r="P814" s="264"/>
      <c r="Q814" s="264"/>
      <c r="R814" s="264"/>
      <c r="S814" s="264"/>
      <c r="T814" s="265"/>
      <c r="AT814" s="260" t="s">
        <v>148</v>
      </c>
      <c r="AU814" s="260" t="s">
        <v>80</v>
      </c>
      <c r="AV814" s="258" t="s">
        <v>80</v>
      </c>
      <c r="AW814" s="258" t="s">
        <v>32</v>
      </c>
      <c r="AX814" s="258" t="s">
        <v>70</v>
      </c>
      <c r="AY814" s="260" t="s">
        <v>137</v>
      </c>
    </row>
    <row r="815" spans="1:65" s="258" customFormat="1">
      <c r="B815" s="259"/>
      <c r="D815" s="253" t="s">
        <v>148</v>
      </c>
      <c r="E815" s="260" t="s">
        <v>3</v>
      </c>
      <c r="F815" s="261" t="s">
        <v>987</v>
      </c>
      <c r="H815" s="262">
        <v>1.3</v>
      </c>
      <c r="L815" s="259"/>
      <c r="M815" s="263"/>
      <c r="N815" s="264"/>
      <c r="O815" s="264"/>
      <c r="P815" s="264"/>
      <c r="Q815" s="264"/>
      <c r="R815" s="264"/>
      <c r="S815" s="264"/>
      <c r="T815" s="265"/>
      <c r="AT815" s="260" t="s">
        <v>148</v>
      </c>
      <c r="AU815" s="260" t="s">
        <v>80</v>
      </c>
      <c r="AV815" s="258" t="s">
        <v>80</v>
      </c>
      <c r="AW815" s="258" t="s">
        <v>32</v>
      </c>
      <c r="AX815" s="258" t="s">
        <v>70</v>
      </c>
      <c r="AY815" s="260" t="s">
        <v>137</v>
      </c>
    </row>
    <row r="816" spans="1:65" s="258" customFormat="1">
      <c r="B816" s="259"/>
      <c r="D816" s="253" t="s">
        <v>148</v>
      </c>
      <c r="E816" s="260" t="s">
        <v>3</v>
      </c>
      <c r="F816" s="261" t="s">
        <v>988</v>
      </c>
      <c r="H816" s="262">
        <v>3.47</v>
      </c>
      <c r="L816" s="259"/>
      <c r="M816" s="263"/>
      <c r="N816" s="264"/>
      <c r="O816" s="264"/>
      <c r="P816" s="264"/>
      <c r="Q816" s="264"/>
      <c r="R816" s="264"/>
      <c r="S816" s="264"/>
      <c r="T816" s="265"/>
      <c r="AT816" s="260" t="s">
        <v>148</v>
      </c>
      <c r="AU816" s="260" t="s">
        <v>80</v>
      </c>
      <c r="AV816" s="258" t="s">
        <v>80</v>
      </c>
      <c r="AW816" s="258" t="s">
        <v>32</v>
      </c>
      <c r="AX816" s="258" t="s">
        <v>70</v>
      </c>
      <c r="AY816" s="260" t="s">
        <v>137</v>
      </c>
    </row>
    <row r="817" spans="1:65" s="258" customFormat="1">
      <c r="B817" s="259"/>
      <c r="D817" s="253" t="s">
        <v>148</v>
      </c>
      <c r="E817" s="260" t="s">
        <v>3</v>
      </c>
      <c r="F817" s="261" t="s">
        <v>989</v>
      </c>
      <c r="H817" s="262">
        <v>30.6</v>
      </c>
      <c r="L817" s="259"/>
      <c r="M817" s="263"/>
      <c r="N817" s="264"/>
      <c r="O817" s="264"/>
      <c r="P817" s="264"/>
      <c r="Q817" s="264"/>
      <c r="R817" s="264"/>
      <c r="S817" s="264"/>
      <c r="T817" s="265"/>
      <c r="AT817" s="260" t="s">
        <v>148</v>
      </c>
      <c r="AU817" s="260" t="s">
        <v>80</v>
      </c>
      <c r="AV817" s="258" t="s">
        <v>80</v>
      </c>
      <c r="AW817" s="258" t="s">
        <v>32</v>
      </c>
      <c r="AX817" s="258" t="s">
        <v>70</v>
      </c>
      <c r="AY817" s="260" t="s">
        <v>137</v>
      </c>
    </row>
    <row r="818" spans="1:65" s="258" customFormat="1">
      <c r="B818" s="259"/>
      <c r="D818" s="253" t="s">
        <v>148</v>
      </c>
      <c r="E818" s="260" t="s">
        <v>3</v>
      </c>
      <c r="F818" s="261" t="s">
        <v>990</v>
      </c>
      <c r="H818" s="262">
        <v>20.9</v>
      </c>
      <c r="L818" s="259"/>
      <c r="M818" s="263"/>
      <c r="N818" s="264"/>
      <c r="O818" s="264"/>
      <c r="P818" s="264"/>
      <c r="Q818" s="264"/>
      <c r="R818" s="264"/>
      <c r="S818" s="264"/>
      <c r="T818" s="265"/>
      <c r="AT818" s="260" t="s">
        <v>148</v>
      </c>
      <c r="AU818" s="260" t="s">
        <v>80</v>
      </c>
      <c r="AV818" s="258" t="s">
        <v>80</v>
      </c>
      <c r="AW818" s="258" t="s">
        <v>32</v>
      </c>
      <c r="AX818" s="258" t="s">
        <v>70</v>
      </c>
      <c r="AY818" s="260" t="s">
        <v>137</v>
      </c>
    </row>
    <row r="819" spans="1:65" s="258" customFormat="1">
      <c r="B819" s="259"/>
      <c r="D819" s="253" t="s">
        <v>148</v>
      </c>
      <c r="E819" s="260" t="s">
        <v>3</v>
      </c>
      <c r="F819" s="261" t="s">
        <v>991</v>
      </c>
      <c r="H819" s="262">
        <v>4.0999999999999996</v>
      </c>
      <c r="L819" s="259"/>
      <c r="M819" s="263"/>
      <c r="N819" s="264"/>
      <c r="O819" s="264"/>
      <c r="P819" s="264"/>
      <c r="Q819" s="264"/>
      <c r="R819" s="264"/>
      <c r="S819" s="264"/>
      <c r="T819" s="265"/>
      <c r="AT819" s="260" t="s">
        <v>148</v>
      </c>
      <c r="AU819" s="260" t="s">
        <v>80</v>
      </c>
      <c r="AV819" s="258" t="s">
        <v>80</v>
      </c>
      <c r="AW819" s="258" t="s">
        <v>32</v>
      </c>
      <c r="AX819" s="258" t="s">
        <v>70</v>
      </c>
      <c r="AY819" s="260" t="s">
        <v>137</v>
      </c>
    </row>
    <row r="820" spans="1:65" s="273" customFormat="1">
      <c r="B820" s="274"/>
      <c r="D820" s="253" t="s">
        <v>148</v>
      </c>
      <c r="E820" s="275" t="s">
        <v>3</v>
      </c>
      <c r="F820" s="276" t="s">
        <v>184</v>
      </c>
      <c r="H820" s="277">
        <v>145.69800000000001</v>
      </c>
      <c r="L820" s="274"/>
      <c r="M820" s="278"/>
      <c r="N820" s="279"/>
      <c r="O820" s="279"/>
      <c r="P820" s="279"/>
      <c r="Q820" s="279"/>
      <c r="R820" s="279"/>
      <c r="S820" s="279"/>
      <c r="T820" s="280"/>
      <c r="AT820" s="275" t="s">
        <v>148</v>
      </c>
      <c r="AU820" s="275" t="s">
        <v>80</v>
      </c>
      <c r="AV820" s="273" t="s">
        <v>144</v>
      </c>
      <c r="AW820" s="273" t="s">
        <v>32</v>
      </c>
      <c r="AX820" s="273" t="s">
        <v>78</v>
      </c>
      <c r="AY820" s="275" t="s">
        <v>137</v>
      </c>
    </row>
    <row r="821" spans="1:65" s="171" customFormat="1" ht="24" customHeight="1">
      <c r="A821" s="168"/>
      <c r="B821" s="169"/>
      <c r="C821" s="240" t="s">
        <v>992</v>
      </c>
      <c r="D821" s="240" t="s">
        <v>139</v>
      </c>
      <c r="E821" s="241" t="s">
        <v>993</v>
      </c>
      <c r="F821" s="242" t="s">
        <v>994</v>
      </c>
      <c r="G821" s="243" t="s">
        <v>302</v>
      </c>
      <c r="H821" s="244">
        <v>205.85</v>
      </c>
      <c r="I821" s="77"/>
      <c r="J821" s="245">
        <f>ROUND(I821*H821,2)</f>
        <v>0</v>
      </c>
      <c r="K821" s="242" t="s">
        <v>143</v>
      </c>
      <c r="L821" s="169"/>
      <c r="M821" s="246" t="s">
        <v>3</v>
      </c>
      <c r="N821" s="247" t="s">
        <v>41</v>
      </c>
      <c r="O821" s="248"/>
      <c r="P821" s="249">
        <f>O821*H821</f>
        <v>0</v>
      </c>
      <c r="Q821" s="249">
        <v>7.0099999999999997E-3</v>
      </c>
      <c r="R821" s="249">
        <f>Q821*H821</f>
        <v>1.4430084999999999</v>
      </c>
      <c r="S821" s="249">
        <v>0</v>
      </c>
      <c r="T821" s="250">
        <f>S821*H821</f>
        <v>0</v>
      </c>
      <c r="U821" s="168"/>
      <c r="V821" s="168"/>
      <c r="W821" s="168"/>
      <c r="X821" s="168"/>
      <c r="Y821" s="168"/>
      <c r="Z821" s="168"/>
      <c r="AA821" s="168"/>
      <c r="AB821" s="168"/>
      <c r="AC821" s="168"/>
      <c r="AD821" s="168"/>
      <c r="AE821" s="168"/>
      <c r="AR821" s="251" t="s">
        <v>250</v>
      </c>
      <c r="AT821" s="251" t="s">
        <v>139</v>
      </c>
      <c r="AU821" s="251" t="s">
        <v>80</v>
      </c>
      <c r="AY821" s="160" t="s">
        <v>137</v>
      </c>
      <c r="BE821" s="252">
        <f>IF(N821="základní",J821,0)</f>
        <v>0</v>
      </c>
      <c r="BF821" s="252">
        <f>IF(N821="snížená",J821,0)</f>
        <v>0</v>
      </c>
      <c r="BG821" s="252">
        <f>IF(N821="zákl. přenesená",J821,0)</f>
        <v>0</v>
      </c>
      <c r="BH821" s="252">
        <f>IF(N821="sníž. přenesená",J821,0)</f>
        <v>0</v>
      </c>
      <c r="BI821" s="252">
        <f>IF(N821="nulová",J821,0)</f>
        <v>0</v>
      </c>
      <c r="BJ821" s="160" t="s">
        <v>78</v>
      </c>
      <c r="BK821" s="252">
        <f>ROUND(I821*H821,2)</f>
        <v>0</v>
      </c>
      <c r="BL821" s="160" t="s">
        <v>250</v>
      </c>
      <c r="BM821" s="251" t="s">
        <v>995</v>
      </c>
    </row>
    <row r="822" spans="1:65" s="258" customFormat="1">
      <c r="B822" s="259"/>
      <c r="D822" s="253" t="s">
        <v>148</v>
      </c>
      <c r="E822" s="260" t="s">
        <v>3</v>
      </c>
      <c r="F822" s="261" t="s">
        <v>996</v>
      </c>
      <c r="H822" s="262">
        <v>1.2</v>
      </c>
      <c r="L822" s="259"/>
      <c r="M822" s="263"/>
      <c r="N822" s="264"/>
      <c r="O822" s="264"/>
      <c r="P822" s="264"/>
      <c r="Q822" s="264"/>
      <c r="R822" s="264"/>
      <c r="S822" s="264"/>
      <c r="T822" s="265"/>
      <c r="AT822" s="260" t="s">
        <v>148</v>
      </c>
      <c r="AU822" s="260" t="s">
        <v>80</v>
      </c>
      <c r="AV822" s="258" t="s">
        <v>80</v>
      </c>
      <c r="AW822" s="258" t="s">
        <v>32</v>
      </c>
      <c r="AX822" s="258" t="s">
        <v>70</v>
      </c>
      <c r="AY822" s="260" t="s">
        <v>137</v>
      </c>
    </row>
    <row r="823" spans="1:65" s="258" customFormat="1">
      <c r="B823" s="259"/>
      <c r="D823" s="253" t="s">
        <v>148</v>
      </c>
      <c r="E823" s="260" t="s">
        <v>3</v>
      </c>
      <c r="F823" s="261" t="s">
        <v>997</v>
      </c>
      <c r="H823" s="262">
        <v>9.6</v>
      </c>
      <c r="L823" s="259"/>
      <c r="M823" s="263"/>
      <c r="N823" s="264"/>
      <c r="O823" s="264"/>
      <c r="P823" s="264"/>
      <c r="Q823" s="264"/>
      <c r="R823" s="264"/>
      <c r="S823" s="264"/>
      <c r="T823" s="265"/>
      <c r="AT823" s="260" t="s">
        <v>148</v>
      </c>
      <c r="AU823" s="260" t="s">
        <v>80</v>
      </c>
      <c r="AV823" s="258" t="s">
        <v>80</v>
      </c>
      <c r="AW823" s="258" t="s">
        <v>32</v>
      </c>
      <c r="AX823" s="258" t="s">
        <v>70</v>
      </c>
      <c r="AY823" s="260" t="s">
        <v>137</v>
      </c>
    </row>
    <row r="824" spans="1:65" s="258" customFormat="1">
      <c r="B824" s="259"/>
      <c r="D824" s="253" t="s">
        <v>148</v>
      </c>
      <c r="E824" s="260" t="s">
        <v>3</v>
      </c>
      <c r="F824" s="261" t="s">
        <v>998</v>
      </c>
      <c r="H824" s="262">
        <v>3</v>
      </c>
      <c r="L824" s="259"/>
      <c r="M824" s="263"/>
      <c r="N824" s="264"/>
      <c r="O824" s="264"/>
      <c r="P824" s="264"/>
      <c r="Q824" s="264"/>
      <c r="R824" s="264"/>
      <c r="S824" s="264"/>
      <c r="T824" s="265"/>
      <c r="AT824" s="260" t="s">
        <v>148</v>
      </c>
      <c r="AU824" s="260" t="s">
        <v>80</v>
      </c>
      <c r="AV824" s="258" t="s">
        <v>80</v>
      </c>
      <c r="AW824" s="258" t="s">
        <v>32</v>
      </c>
      <c r="AX824" s="258" t="s">
        <v>70</v>
      </c>
      <c r="AY824" s="260" t="s">
        <v>137</v>
      </c>
    </row>
    <row r="825" spans="1:65" s="258" customFormat="1">
      <c r="B825" s="259"/>
      <c r="D825" s="253" t="s">
        <v>148</v>
      </c>
      <c r="E825" s="260" t="s">
        <v>3</v>
      </c>
      <c r="F825" s="261" t="s">
        <v>999</v>
      </c>
      <c r="H825" s="262">
        <v>2.2000000000000002</v>
      </c>
      <c r="L825" s="259"/>
      <c r="M825" s="263"/>
      <c r="N825" s="264"/>
      <c r="O825" s="264"/>
      <c r="P825" s="264"/>
      <c r="Q825" s="264"/>
      <c r="R825" s="264"/>
      <c r="S825" s="264"/>
      <c r="T825" s="265"/>
      <c r="AT825" s="260" t="s">
        <v>148</v>
      </c>
      <c r="AU825" s="260" t="s">
        <v>80</v>
      </c>
      <c r="AV825" s="258" t="s">
        <v>80</v>
      </c>
      <c r="AW825" s="258" t="s">
        <v>32</v>
      </c>
      <c r="AX825" s="258" t="s">
        <v>70</v>
      </c>
      <c r="AY825" s="260" t="s">
        <v>137</v>
      </c>
    </row>
    <row r="826" spans="1:65" s="258" customFormat="1">
      <c r="B826" s="259"/>
      <c r="D826" s="253" t="s">
        <v>148</v>
      </c>
      <c r="E826" s="260" t="s">
        <v>3</v>
      </c>
      <c r="F826" s="261" t="s">
        <v>1000</v>
      </c>
      <c r="H826" s="262">
        <v>1.85</v>
      </c>
      <c r="L826" s="259"/>
      <c r="M826" s="263"/>
      <c r="N826" s="264"/>
      <c r="O826" s="264"/>
      <c r="P826" s="264"/>
      <c r="Q826" s="264"/>
      <c r="R826" s="264"/>
      <c r="S826" s="264"/>
      <c r="T826" s="265"/>
      <c r="AT826" s="260" t="s">
        <v>148</v>
      </c>
      <c r="AU826" s="260" t="s">
        <v>80</v>
      </c>
      <c r="AV826" s="258" t="s">
        <v>80</v>
      </c>
      <c r="AW826" s="258" t="s">
        <v>32</v>
      </c>
      <c r="AX826" s="258" t="s">
        <v>70</v>
      </c>
      <c r="AY826" s="260" t="s">
        <v>137</v>
      </c>
    </row>
    <row r="827" spans="1:65" s="258" customFormat="1">
      <c r="B827" s="259"/>
      <c r="D827" s="253" t="s">
        <v>148</v>
      </c>
      <c r="E827" s="260" t="s">
        <v>3</v>
      </c>
      <c r="F827" s="261" t="s">
        <v>1001</v>
      </c>
      <c r="H827" s="262">
        <v>157.94999999999999</v>
      </c>
      <c r="L827" s="259"/>
      <c r="M827" s="263"/>
      <c r="N827" s="264"/>
      <c r="O827" s="264"/>
      <c r="P827" s="264"/>
      <c r="Q827" s="264"/>
      <c r="R827" s="264"/>
      <c r="S827" s="264"/>
      <c r="T827" s="265"/>
      <c r="AT827" s="260" t="s">
        <v>148</v>
      </c>
      <c r="AU827" s="260" t="s">
        <v>80</v>
      </c>
      <c r="AV827" s="258" t="s">
        <v>80</v>
      </c>
      <c r="AW827" s="258" t="s">
        <v>32</v>
      </c>
      <c r="AX827" s="258" t="s">
        <v>70</v>
      </c>
      <c r="AY827" s="260" t="s">
        <v>137</v>
      </c>
    </row>
    <row r="828" spans="1:65" s="258" customFormat="1">
      <c r="B828" s="259"/>
      <c r="D828" s="253" t="s">
        <v>148</v>
      </c>
      <c r="E828" s="260" t="s">
        <v>3</v>
      </c>
      <c r="F828" s="261" t="s">
        <v>1002</v>
      </c>
      <c r="H828" s="262">
        <v>24.95</v>
      </c>
      <c r="L828" s="259"/>
      <c r="M828" s="263"/>
      <c r="N828" s="264"/>
      <c r="O828" s="264"/>
      <c r="P828" s="264"/>
      <c r="Q828" s="264"/>
      <c r="R828" s="264"/>
      <c r="S828" s="264"/>
      <c r="T828" s="265"/>
      <c r="AT828" s="260" t="s">
        <v>148</v>
      </c>
      <c r="AU828" s="260" t="s">
        <v>80</v>
      </c>
      <c r="AV828" s="258" t="s">
        <v>80</v>
      </c>
      <c r="AW828" s="258" t="s">
        <v>32</v>
      </c>
      <c r="AX828" s="258" t="s">
        <v>70</v>
      </c>
      <c r="AY828" s="260" t="s">
        <v>137</v>
      </c>
    </row>
    <row r="829" spans="1:65" s="258" customFormat="1">
      <c r="B829" s="259"/>
      <c r="D829" s="253" t="s">
        <v>148</v>
      </c>
      <c r="E829" s="260" t="s">
        <v>3</v>
      </c>
      <c r="F829" s="261" t="s">
        <v>1003</v>
      </c>
      <c r="H829" s="262">
        <v>5.0999999999999996</v>
      </c>
      <c r="L829" s="259"/>
      <c r="M829" s="263"/>
      <c r="N829" s="264"/>
      <c r="O829" s="264"/>
      <c r="P829" s="264"/>
      <c r="Q829" s="264"/>
      <c r="R829" s="264"/>
      <c r="S829" s="264"/>
      <c r="T829" s="265"/>
      <c r="AT829" s="260" t="s">
        <v>148</v>
      </c>
      <c r="AU829" s="260" t="s">
        <v>80</v>
      </c>
      <c r="AV829" s="258" t="s">
        <v>80</v>
      </c>
      <c r="AW829" s="258" t="s">
        <v>32</v>
      </c>
      <c r="AX829" s="258" t="s">
        <v>70</v>
      </c>
      <c r="AY829" s="260" t="s">
        <v>137</v>
      </c>
    </row>
    <row r="830" spans="1:65" s="273" customFormat="1">
      <c r="B830" s="274"/>
      <c r="D830" s="253" t="s">
        <v>148</v>
      </c>
      <c r="E830" s="275" t="s">
        <v>3</v>
      </c>
      <c r="F830" s="276" t="s">
        <v>184</v>
      </c>
      <c r="H830" s="277">
        <v>205.85</v>
      </c>
      <c r="L830" s="274"/>
      <c r="M830" s="278"/>
      <c r="N830" s="279"/>
      <c r="O830" s="279"/>
      <c r="P830" s="279"/>
      <c r="Q830" s="279"/>
      <c r="R830" s="279"/>
      <c r="S830" s="279"/>
      <c r="T830" s="280"/>
      <c r="AT830" s="275" t="s">
        <v>148</v>
      </c>
      <c r="AU830" s="275" t="s">
        <v>80</v>
      </c>
      <c r="AV830" s="273" t="s">
        <v>144</v>
      </c>
      <c r="AW830" s="273" t="s">
        <v>32</v>
      </c>
      <c r="AX830" s="273" t="s">
        <v>78</v>
      </c>
      <c r="AY830" s="275" t="s">
        <v>137</v>
      </c>
    </row>
    <row r="831" spans="1:65" s="171" customFormat="1" ht="24" customHeight="1">
      <c r="A831" s="168"/>
      <c r="B831" s="169"/>
      <c r="C831" s="240" t="s">
        <v>1004</v>
      </c>
      <c r="D831" s="240" t="s">
        <v>139</v>
      </c>
      <c r="E831" s="241" t="s">
        <v>1005</v>
      </c>
      <c r="F831" s="242" t="s">
        <v>1006</v>
      </c>
      <c r="G831" s="243" t="s">
        <v>302</v>
      </c>
      <c r="H831" s="244">
        <v>206</v>
      </c>
      <c r="I831" s="77"/>
      <c r="J831" s="245">
        <f>ROUND(I831*H831,2)</f>
        <v>0</v>
      </c>
      <c r="K831" s="242" t="s">
        <v>143</v>
      </c>
      <c r="L831" s="169"/>
      <c r="M831" s="246" t="s">
        <v>3</v>
      </c>
      <c r="N831" s="247" t="s">
        <v>41</v>
      </c>
      <c r="O831" s="248"/>
      <c r="P831" s="249">
        <f>O831*H831</f>
        <v>0</v>
      </c>
      <c r="Q831" s="249">
        <v>2.8600000000000001E-3</v>
      </c>
      <c r="R831" s="249">
        <f>Q831*H831</f>
        <v>0.58916000000000002</v>
      </c>
      <c r="S831" s="249">
        <v>0</v>
      </c>
      <c r="T831" s="250">
        <f>S831*H831</f>
        <v>0</v>
      </c>
      <c r="U831" s="168"/>
      <c r="V831" s="168"/>
      <c r="W831" s="168"/>
      <c r="X831" s="168"/>
      <c r="Y831" s="168"/>
      <c r="Z831" s="168"/>
      <c r="AA831" s="168"/>
      <c r="AB831" s="168"/>
      <c r="AC831" s="168"/>
      <c r="AD831" s="168"/>
      <c r="AE831" s="168"/>
      <c r="AR831" s="251" t="s">
        <v>250</v>
      </c>
      <c r="AT831" s="251" t="s">
        <v>139</v>
      </c>
      <c r="AU831" s="251" t="s">
        <v>80</v>
      </c>
      <c r="AY831" s="160" t="s">
        <v>137</v>
      </c>
      <c r="BE831" s="252">
        <f>IF(N831="základní",J831,0)</f>
        <v>0</v>
      </c>
      <c r="BF831" s="252">
        <f>IF(N831="snížená",J831,0)</f>
        <v>0</v>
      </c>
      <c r="BG831" s="252">
        <f>IF(N831="zákl. přenesená",J831,0)</f>
        <v>0</v>
      </c>
      <c r="BH831" s="252">
        <f>IF(N831="sníž. přenesená",J831,0)</f>
        <v>0</v>
      </c>
      <c r="BI831" s="252">
        <f>IF(N831="nulová",J831,0)</f>
        <v>0</v>
      </c>
      <c r="BJ831" s="160" t="s">
        <v>78</v>
      </c>
      <c r="BK831" s="252">
        <f>ROUND(I831*H831,2)</f>
        <v>0</v>
      </c>
      <c r="BL831" s="160" t="s">
        <v>250</v>
      </c>
      <c r="BM831" s="251" t="s">
        <v>1007</v>
      </c>
    </row>
    <row r="832" spans="1:65" s="258" customFormat="1">
      <c r="B832" s="259"/>
      <c r="D832" s="253" t="s">
        <v>148</v>
      </c>
      <c r="E832" s="260" t="s">
        <v>3</v>
      </c>
      <c r="F832" s="261" t="s">
        <v>959</v>
      </c>
      <c r="H832" s="262">
        <v>10</v>
      </c>
      <c r="L832" s="259"/>
      <c r="M832" s="263"/>
      <c r="N832" s="264"/>
      <c r="O832" s="264"/>
      <c r="P832" s="264"/>
      <c r="Q832" s="264"/>
      <c r="R832" s="264"/>
      <c r="S832" s="264"/>
      <c r="T832" s="265"/>
      <c r="AT832" s="260" t="s">
        <v>148</v>
      </c>
      <c r="AU832" s="260" t="s">
        <v>80</v>
      </c>
      <c r="AV832" s="258" t="s">
        <v>80</v>
      </c>
      <c r="AW832" s="258" t="s">
        <v>32</v>
      </c>
      <c r="AX832" s="258" t="s">
        <v>70</v>
      </c>
      <c r="AY832" s="260" t="s">
        <v>137</v>
      </c>
    </row>
    <row r="833" spans="1:65" s="258" customFormat="1">
      <c r="B833" s="259"/>
      <c r="D833" s="253" t="s">
        <v>148</v>
      </c>
      <c r="E833" s="260" t="s">
        <v>3</v>
      </c>
      <c r="F833" s="261" t="s">
        <v>960</v>
      </c>
      <c r="H833" s="262">
        <v>118</v>
      </c>
      <c r="L833" s="259"/>
      <c r="M833" s="263"/>
      <c r="N833" s="264"/>
      <c r="O833" s="264"/>
      <c r="P833" s="264"/>
      <c r="Q833" s="264"/>
      <c r="R833" s="264"/>
      <c r="S833" s="264"/>
      <c r="T833" s="265"/>
      <c r="AT833" s="260" t="s">
        <v>148</v>
      </c>
      <c r="AU833" s="260" t="s">
        <v>80</v>
      </c>
      <c r="AV833" s="258" t="s">
        <v>80</v>
      </c>
      <c r="AW833" s="258" t="s">
        <v>32</v>
      </c>
      <c r="AX833" s="258" t="s">
        <v>70</v>
      </c>
      <c r="AY833" s="260" t="s">
        <v>137</v>
      </c>
    </row>
    <row r="834" spans="1:65" s="258" customFormat="1">
      <c r="B834" s="259"/>
      <c r="D834" s="253" t="s">
        <v>148</v>
      </c>
      <c r="E834" s="260" t="s">
        <v>3</v>
      </c>
      <c r="F834" s="261" t="s">
        <v>961</v>
      </c>
      <c r="H834" s="262">
        <v>12</v>
      </c>
      <c r="L834" s="259"/>
      <c r="M834" s="263"/>
      <c r="N834" s="264"/>
      <c r="O834" s="264"/>
      <c r="P834" s="264"/>
      <c r="Q834" s="264"/>
      <c r="R834" s="264"/>
      <c r="S834" s="264"/>
      <c r="T834" s="265"/>
      <c r="AT834" s="260" t="s">
        <v>148</v>
      </c>
      <c r="AU834" s="260" t="s">
        <v>80</v>
      </c>
      <c r="AV834" s="258" t="s">
        <v>80</v>
      </c>
      <c r="AW834" s="258" t="s">
        <v>32</v>
      </c>
      <c r="AX834" s="258" t="s">
        <v>70</v>
      </c>
      <c r="AY834" s="260" t="s">
        <v>137</v>
      </c>
    </row>
    <row r="835" spans="1:65" s="258" customFormat="1">
      <c r="B835" s="259"/>
      <c r="D835" s="253" t="s">
        <v>148</v>
      </c>
      <c r="E835" s="260" t="s">
        <v>3</v>
      </c>
      <c r="F835" s="261" t="s">
        <v>962</v>
      </c>
      <c r="H835" s="262">
        <v>66</v>
      </c>
      <c r="L835" s="259"/>
      <c r="M835" s="263"/>
      <c r="N835" s="264"/>
      <c r="O835" s="264"/>
      <c r="P835" s="264"/>
      <c r="Q835" s="264"/>
      <c r="R835" s="264"/>
      <c r="S835" s="264"/>
      <c r="T835" s="265"/>
      <c r="AT835" s="260" t="s">
        <v>148</v>
      </c>
      <c r="AU835" s="260" t="s">
        <v>80</v>
      </c>
      <c r="AV835" s="258" t="s">
        <v>80</v>
      </c>
      <c r="AW835" s="258" t="s">
        <v>32</v>
      </c>
      <c r="AX835" s="258" t="s">
        <v>70</v>
      </c>
      <c r="AY835" s="260" t="s">
        <v>137</v>
      </c>
    </row>
    <row r="836" spans="1:65" s="273" customFormat="1">
      <c r="B836" s="274"/>
      <c r="D836" s="253" t="s">
        <v>148</v>
      </c>
      <c r="E836" s="275" t="s">
        <v>3</v>
      </c>
      <c r="F836" s="276" t="s">
        <v>184</v>
      </c>
      <c r="H836" s="277">
        <v>206</v>
      </c>
      <c r="L836" s="274"/>
      <c r="M836" s="278"/>
      <c r="N836" s="279"/>
      <c r="O836" s="279"/>
      <c r="P836" s="279"/>
      <c r="Q836" s="279"/>
      <c r="R836" s="279"/>
      <c r="S836" s="279"/>
      <c r="T836" s="280"/>
      <c r="AT836" s="275" t="s">
        <v>148</v>
      </c>
      <c r="AU836" s="275" t="s">
        <v>80</v>
      </c>
      <c r="AV836" s="273" t="s">
        <v>144</v>
      </c>
      <c r="AW836" s="273" t="s">
        <v>32</v>
      </c>
      <c r="AX836" s="273" t="s">
        <v>78</v>
      </c>
      <c r="AY836" s="275" t="s">
        <v>137</v>
      </c>
    </row>
    <row r="837" spans="1:65" s="171" customFormat="1" ht="24" customHeight="1">
      <c r="A837" s="168"/>
      <c r="B837" s="169"/>
      <c r="C837" s="240" t="s">
        <v>1008</v>
      </c>
      <c r="D837" s="240" t="s">
        <v>139</v>
      </c>
      <c r="E837" s="241" t="s">
        <v>1009</v>
      </c>
      <c r="F837" s="242" t="s">
        <v>1010</v>
      </c>
      <c r="G837" s="243" t="s">
        <v>783</v>
      </c>
      <c r="H837" s="79"/>
      <c r="I837" s="77"/>
      <c r="J837" s="245">
        <f>ROUND(I837*H837,2)</f>
        <v>0</v>
      </c>
      <c r="K837" s="242" t="s">
        <v>143</v>
      </c>
      <c r="L837" s="169"/>
      <c r="M837" s="246" t="s">
        <v>3</v>
      </c>
      <c r="N837" s="247" t="s">
        <v>41</v>
      </c>
      <c r="O837" s="248"/>
      <c r="P837" s="249">
        <f>O837*H837</f>
        <v>0</v>
      </c>
      <c r="Q837" s="249">
        <v>0</v>
      </c>
      <c r="R837" s="249">
        <f>Q837*H837</f>
        <v>0</v>
      </c>
      <c r="S837" s="249">
        <v>0</v>
      </c>
      <c r="T837" s="250">
        <f>S837*H837</f>
        <v>0</v>
      </c>
      <c r="U837" s="168"/>
      <c r="V837" s="168"/>
      <c r="W837" s="168"/>
      <c r="X837" s="168"/>
      <c r="Y837" s="168"/>
      <c r="Z837" s="168"/>
      <c r="AA837" s="168"/>
      <c r="AB837" s="168"/>
      <c r="AC837" s="168"/>
      <c r="AD837" s="168"/>
      <c r="AE837" s="168"/>
      <c r="AR837" s="251" t="s">
        <v>250</v>
      </c>
      <c r="AT837" s="251" t="s">
        <v>139</v>
      </c>
      <c r="AU837" s="251" t="s">
        <v>80</v>
      </c>
      <c r="AY837" s="160" t="s">
        <v>137</v>
      </c>
      <c r="BE837" s="252">
        <f>IF(N837="základní",J837,0)</f>
        <v>0</v>
      </c>
      <c r="BF837" s="252">
        <f>IF(N837="snížená",J837,0)</f>
        <v>0</v>
      </c>
      <c r="BG837" s="252">
        <f>IF(N837="zákl. přenesená",J837,0)</f>
        <v>0</v>
      </c>
      <c r="BH837" s="252">
        <f>IF(N837="sníž. přenesená",J837,0)</f>
        <v>0</v>
      </c>
      <c r="BI837" s="252">
        <f>IF(N837="nulová",J837,0)</f>
        <v>0</v>
      </c>
      <c r="BJ837" s="160" t="s">
        <v>78</v>
      </c>
      <c r="BK837" s="252">
        <f>ROUND(I837*H837,2)</f>
        <v>0</v>
      </c>
      <c r="BL837" s="160" t="s">
        <v>250</v>
      </c>
      <c r="BM837" s="251" t="s">
        <v>1011</v>
      </c>
    </row>
    <row r="838" spans="1:65" s="171" customFormat="1" ht="86.4">
      <c r="A838" s="168"/>
      <c r="B838" s="169"/>
      <c r="C838" s="168"/>
      <c r="D838" s="253" t="s">
        <v>146</v>
      </c>
      <c r="E838" s="168"/>
      <c r="F838" s="254" t="s">
        <v>1012</v>
      </c>
      <c r="G838" s="168"/>
      <c r="H838" s="168"/>
      <c r="I838" s="168"/>
      <c r="J838" s="168"/>
      <c r="K838" s="168"/>
      <c r="L838" s="169"/>
      <c r="M838" s="255"/>
      <c r="N838" s="256"/>
      <c r="O838" s="248"/>
      <c r="P838" s="248"/>
      <c r="Q838" s="248"/>
      <c r="R838" s="248"/>
      <c r="S838" s="248"/>
      <c r="T838" s="257"/>
      <c r="U838" s="168"/>
      <c r="V838" s="168"/>
      <c r="W838" s="168"/>
      <c r="X838" s="168"/>
      <c r="Y838" s="168"/>
      <c r="Z838" s="168"/>
      <c r="AA838" s="168"/>
      <c r="AB838" s="168"/>
      <c r="AC838" s="168"/>
      <c r="AD838" s="168"/>
      <c r="AE838" s="168"/>
      <c r="AT838" s="160" t="s">
        <v>146</v>
      </c>
      <c r="AU838" s="160" t="s">
        <v>80</v>
      </c>
    </row>
    <row r="839" spans="1:65" s="227" customFormat="1" ht="22.8" customHeight="1">
      <c r="B839" s="228"/>
      <c r="D839" s="229" t="s">
        <v>69</v>
      </c>
      <c r="E839" s="238" t="s">
        <v>1013</v>
      </c>
      <c r="F839" s="238" t="s">
        <v>1014</v>
      </c>
      <c r="J839" s="239">
        <f>BK839</f>
        <v>0</v>
      </c>
      <c r="L839" s="228"/>
      <c r="M839" s="232"/>
      <c r="N839" s="233"/>
      <c r="O839" s="233"/>
      <c r="P839" s="234">
        <f>SUM(P840:P1072)</f>
        <v>0</v>
      </c>
      <c r="Q839" s="233"/>
      <c r="R839" s="234">
        <f>SUM(R840:R1072)</f>
        <v>8.2544867899999996</v>
      </c>
      <c r="S839" s="233"/>
      <c r="T839" s="235">
        <f>SUM(T840:T1072)</f>
        <v>0.44918999999999998</v>
      </c>
      <c r="AR839" s="229" t="s">
        <v>80</v>
      </c>
      <c r="AT839" s="236" t="s">
        <v>69</v>
      </c>
      <c r="AU839" s="236" t="s">
        <v>78</v>
      </c>
      <c r="AY839" s="229" t="s">
        <v>137</v>
      </c>
      <c r="BK839" s="237">
        <f>SUM(BK840:BK1072)</f>
        <v>0</v>
      </c>
    </row>
    <row r="840" spans="1:65" s="171" customFormat="1" ht="16.5" customHeight="1">
      <c r="A840" s="168"/>
      <c r="B840" s="169"/>
      <c r="C840" s="240" t="s">
        <v>1015</v>
      </c>
      <c r="D840" s="240" t="s">
        <v>139</v>
      </c>
      <c r="E840" s="241" t="s">
        <v>1016</v>
      </c>
      <c r="F840" s="242" t="s">
        <v>1017</v>
      </c>
      <c r="G840" s="243" t="s">
        <v>575</v>
      </c>
      <c r="H840" s="244">
        <v>16.93</v>
      </c>
      <c r="I840" s="77"/>
      <c r="J840" s="245">
        <f>ROUND(I840*H840,2)</f>
        <v>0</v>
      </c>
      <c r="K840" s="242" t="s">
        <v>143</v>
      </c>
      <c r="L840" s="169"/>
      <c r="M840" s="246" t="s">
        <v>3</v>
      </c>
      <c r="N840" s="247" t="s">
        <v>41</v>
      </c>
      <c r="O840" s="248"/>
      <c r="P840" s="249">
        <f>O840*H840</f>
        <v>0</v>
      </c>
      <c r="Q840" s="249">
        <v>0</v>
      </c>
      <c r="R840" s="249">
        <f>Q840*H840</f>
        <v>0</v>
      </c>
      <c r="S840" s="249">
        <v>3.0000000000000001E-3</v>
      </c>
      <c r="T840" s="250">
        <f>S840*H840</f>
        <v>5.0790000000000002E-2</v>
      </c>
      <c r="U840" s="168"/>
      <c r="V840" s="168"/>
      <c r="W840" s="168"/>
      <c r="X840" s="168"/>
      <c r="Y840" s="168"/>
      <c r="Z840" s="168"/>
      <c r="AA840" s="168"/>
      <c r="AB840" s="168"/>
      <c r="AC840" s="168"/>
      <c r="AD840" s="168"/>
      <c r="AE840" s="168"/>
      <c r="AR840" s="251" t="s">
        <v>250</v>
      </c>
      <c r="AT840" s="251" t="s">
        <v>139</v>
      </c>
      <c r="AU840" s="251" t="s">
        <v>80</v>
      </c>
      <c r="AY840" s="160" t="s">
        <v>137</v>
      </c>
      <c r="BE840" s="252">
        <f>IF(N840="základní",J840,0)</f>
        <v>0</v>
      </c>
      <c r="BF840" s="252">
        <f>IF(N840="snížená",J840,0)</f>
        <v>0</v>
      </c>
      <c r="BG840" s="252">
        <f>IF(N840="zákl. přenesená",J840,0)</f>
        <v>0</v>
      </c>
      <c r="BH840" s="252">
        <f>IF(N840="sníž. přenesená",J840,0)</f>
        <v>0</v>
      </c>
      <c r="BI840" s="252">
        <f>IF(N840="nulová",J840,0)</f>
        <v>0</v>
      </c>
      <c r="BJ840" s="160" t="s">
        <v>78</v>
      </c>
      <c r="BK840" s="252">
        <f>ROUND(I840*H840,2)</f>
        <v>0</v>
      </c>
      <c r="BL840" s="160" t="s">
        <v>250</v>
      </c>
      <c r="BM840" s="251" t="s">
        <v>1018</v>
      </c>
    </row>
    <row r="841" spans="1:65" s="258" customFormat="1">
      <c r="B841" s="259"/>
      <c r="D841" s="253" t="s">
        <v>148</v>
      </c>
      <c r="E841" s="260" t="s">
        <v>3</v>
      </c>
      <c r="F841" s="261" t="s">
        <v>1019</v>
      </c>
      <c r="H841" s="262">
        <v>1.2</v>
      </c>
      <c r="L841" s="259"/>
      <c r="M841" s="263"/>
      <c r="N841" s="264"/>
      <c r="O841" s="264"/>
      <c r="P841" s="264"/>
      <c r="Q841" s="264"/>
      <c r="R841" s="264"/>
      <c r="S841" s="264"/>
      <c r="T841" s="265"/>
      <c r="AT841" s="260" t="s">
        <v>148</v>
      </c>
      <c r="AU841" s="260" t="s">
        <v>80</v>
      </c>
      <c r="AV841" s="258" t="s">
        <v>80</v>
      </c>
      <c r="AW841" s="258" t="s">
        <v>32</v>
      </c>
      <c r="AX841" s="258" t="s">
        <v>70</v>
      </c>
      <c r="AY841" s="260" t="s">
        <v>137</v>
      </c>
    </row>
    <row r="842" spans="1:65" s="258" customFormat="1">
      <c r="B842" s="259"/>
      <c r="D842" s="253" t="s">
        <v>148</v>
      </c>
      <c r="E842" s="260" t="s">
        <v>3</v>
      </c>
      <c r="F842" s="261" t="s">
        <v>1020</v>
      </c>
      <c r="H842" s="262">
        <v>8.1</v>
      </c>
      <c r="L842" s="259"/>
      <c r="M842" s="263"/>
      <c r="N842" s="264"/>
      <c r="O842" s="264"/>
      <c r="P842" s="264"/>
      <c r="Q842" s="264"/>
      <c r="R842" s="264"/>
      <c r="S842" s="264"/>
      <c r="T842" s="265"/>
      <c r="AT842" s="260" t="s">
        <v>148</v>
      </c>
      <c r="AU842" s="260" t="s">
        <v>80</v>
      </c>
      <c r="AV842" s="258" t="s">
        <v>80</v>
      </c>
      <c r="AW842" s="258" t="s">
        <v>32</v>
      </c>
      <c r="AX842" s="258" t="s">
        <v>70</v>
      </c>
      <c r="AY842" s="260" t="s">
        <v>137</v>
      </c>
    </row>
    <row r="843" spans="1:65" s="258" customFormat="1">
      <c r="B843" s="259"/>
      <c r="D843" s="253" t="s">
        <v>148</v>
      </c>
      <c r="E843" s="260" t="s">
        <v>3</v>
      </c>
      <c r="F843" s="261" t="s">
        <v>1021</v>
      </c>
      <c r="H843" s="262">
        <v>1.8</v>
      </c>
      <c r="L843" s="259"/>
      <c r="M843" s="263"/>
      <c r="N843" s="264"/>
      <c r="O843" s="264"/>
      <c r="P843" s="264"/>
      <c r="Q843" s="264"/>
      <c r="R843" s="264"/>
      <c r="S843" s="264"/>
      <c r="T843" s="265"/>
      <c r="AT843" s="260" t="s">
        <v>148</v>
      </c>
      <c r="AU843" s="260" t="s">
        <v>80</v>
      </c>
      <c r="AV843" s="258" t="s">
        <v>80</v>
      </c>
      <c r="AW843" s="258" t="s">
        <v>32</v>
      </c>
      <c r="AX843" s="258" t="s">
        <v>70</v>
      </c>
      <c r="AY843" s="260" t="s">
        <v>137</v>
      </c>
    </row>
    <row r="844" spans="1:65" s="258" customFormat="1">
      <c r="B844" s="259"/>
      <c r="D844" s="253" t="s">
        <v>148</v>
      </c>
      <c r="E844" s="260" t="s">
        <v>3</v>
      </c>
      <c r="F844" s="261" t="s">
        <v>1022</v>
      </c>
      <c r="H844" s="262">
        <v>1.2</v>
      </c>
      <c r="L844" s="259"/>
      <c r="M844" s="263"/>
      <c r="N844" s="264"/>
      <c r="O844" s="264"/>
      <c r="P844" s="264"/>
      <c r="Q844" s="264"/>
      <c r="R844" s="264"/>
      <c r="S844" s="264"/>
      <c r="T844" s="265"/>
      <c r="AT844" s="260" t="s">
        <v>148</v>
      </c>
      <c r="AU844" s="260" t="s">
        <v>80</v>
      </c>
      <c r="AV844" s="258" t="s">
        <v>80</v>
      </c>
      <c r="AW844" s="258" t="s">
        <v>32</v>
      </c>
      <c r="AX844" s="258" t="s">
        <v>70</v>
      </c>
      <c r="AY844" s="260" t="s">
        <v>137</v>
      </c>
    </row>
    <row r="845" spans="1:65" s="258" customFormat="1">
      <c r="B845" s="259"/>
      <c r="D845" s="253" t="s">
        <v>148</v>
      </c>
      <c r="E845" s="260" t="s">
        <v>3</v>
      </c>
      <c r="F845" s="261" t="s">
        <v>1023</v>
      </c>
      <c r="H845" s="262">
        <v>0.9</v>
      </c>
      <c r="L845" s="259"/>
      <c r="M845" s="263"/>
      <c r="N845" s="264"/>
      <c r="O845" s="264"/>
      <c r="P845" s="264"/>
      <c r="Q845" s="264"/>
      <c r="R845" s="264"/>
      <c r="S845" s="264"/>
      <c r="T845" s="265"/>
      <c r="AT845" s="260" t="s">
        <v>148</v>
      </c>
      <c r="AU845" s="260" t="s">
        <v>80</v>
      </c>
      <c r="AV845" s="258" t="s">
        <v>80</v>
      </c>
      <c r="AW845" s="258" t="s">
        <v>32</v>
      </c>
      <c r="AX845" s="258" t="s">
        <v>70</v>
      </c>
      <c r="AY845" s="260" t="s">
        <v>137</v>
      </c>
    </row>
    <row r="846" spans="1:65" s="258" customFormat="1">
      <c r="B846" s="259"/>
      <c r="D846" s="253" t="s">
        <v>148</v>
      </c>
      <c r="E846" s="260" t="s">
        <v>3</v>
      </c>
      <c r="F846" s="261" t="s">
        <v>1024</v>
      </c>
      <c r="H846" s="262">
        <v>1</v>
      </c>
      <c r="L846" s="259"/>
      <c r="M846" s="263"/>
      <c r="N846" s="264"/>
      <c r="O846" s="264"/>
      <c r="P846" s="264"/>
      <c r="Q846" s="264"/>
      <c r="R846" s="264"/>
      <c r="S846" s="264"/>
      <c r="T846" s="265"/>
      <c r="AT846" s="260" t="s">
        <v>148</v>
      </c>
      <c r="AU846" s="260" t="s">
        <v>80</v>
      </c>
      <c r="AV846" s="258" t="s">
        <v>80</v>
      </c>
      <c r="AW846" s="258" t="s">
        <v>32</v>
      </c>
      <c r="AX846" s="258" t="s">
        <v>70</v>
      </c>
      <c r="AY846" s="260" t="s">
        <v>137</v>
      </c>
    </row>
    <row r="847" spans="1:65" s="258" customFormat="1">
      <c r="B847" s="259"/>
      <c r="D847" s="253" t="s">
        <v>148</v>
      </c>
      <c r="E847" s="260" t="s">
        <v>3</v>
      </c>
      <c r="F847" s="261" t="s">
        <v>1025</v>
      </c>
      <c r="H847" s="262">
        <v>0.73</v>
      </c>
      <c r="L847" s="259"/>
      <c r="M847" s="263"/>
      <c r="N847" s="264"/>
      <c r="O847" s="264"/>
      <c r="P847" s="264"/>
      <c r="Q847" s="264"/>
      <c r="R847" s="264"/>
      <c r="S847" s="264"/>
      <c r="T847" s="265"/>
      <c r="AT847" s="260" t="s">
        <v>148</v>
      </c>
      <c r="AU847" s="260" t="s">
        <v>80</v>
      </c>
      <c r="AV847" s="258" t="s">
        <v>80</v>
      </c>
      <c r="AW847" s="258" t="s">
        <v>32</v>
      </c>
      <c r="AX847" s="258" t="s">
        <v>70</v>
      </c>
      <c r="AY847" s="260" t="s">
        <v>137</v>
      </c>
    </row>
    <row r="848" spans="1:65" s="258" customFormat="1">
      <c r="B848" s="259"/>
      <c r="D848" s="253" t="s">
        <v>148</v>
      </c>
      <c r="E848" s="260" t="s">
        <v>3</v>
      </c>
      <c r="F848" s="261" t="s">
        <v>1026</v>
      </c>
      <c r="H848" s="262">
        <v>2</v>
      </c>
      <c r="L848" s="259"/>
      <c r="M848" s="263"/>
      <c r="N848" s="264"/>
      <c r="O848" s="264"/>
      <c r="P848" s="264"/>
      <c r="Q848" s="264"/>
      <c r="R848" s="264"/>
      <c r="S848" s="264"/>
      <c r="T848" s="265"/>
      <c r="AT848" s="260" t="s">
        <v>148</v>
      </c>
      <c r="AU848" s="260" t="s">
        <v>80</v>
      </c>
      <c r="AV848" s="258" t="s">
        <v>80</v>
      </c>
      <c r="AW848" s="258" t="s">
        <v>32</v>
      </c>
      <c r="AX848" s="258" t="s">
        <v>70</v>
      </c>
      <c r="AY848" s="260" t="s">
        <v>137</v>
      </c>
    </row>
    <row r="849" spans="1:65" s="273" customFormat="1">
      <c r="B849" s="274"/>
      <c r="D849" s="253" t="s">
        <v>148</v>
      </c>
      <c r="E849" s="275" t="s">
        <v>3</v>
      </c>
      <c r="F849" s="276" t="s">
        <v>184</v>
      </c>
      <c r="H849" s="277">
        <v>16.93</v>
      </c>
      <c r="L849" s="274"/>
      <c r="M849" s="278"/>
      <c r="N849" s="279"/>
      <c r="O849" s="279"/>
      <c r="P849" s="279"/>
      <c r="Q849" s="279"/>
      <c r="R849" s="279"/>
      <c r="S849" s="279"/>
      <c r="T849" s="280"/>
      <c r="AT849" s="275" t="s">
        <v>148</v>
      </c>
      <c r="AU849" s="275" t="s">
        <v>80</v>
      </c>
      <c r="AV849" s="273" t="s">
        <v>144</v>
      </c>
      <c r="AW849" s="273" t="s">
        <v>32</v>
      </c>
      <c r="AX849" s="273" t="s">
        <v>78</v>
      </c>
      <c r="AY849" s="275" t="s">
        <v>137</v>
      </c>
    </row>
    <row r="850" spans="1:65" s="171" customFormat="1" ht="16.5" customHeight="1">
      <c r="A850" s="168"/>
      <c r="B850" s="169"/>
      <c r="C850" s="240" t="s">
        <v>1027</v>
      </c>
      <c r="D850" s="240" t="s">
        <v>139</v>
      </c>
      <c r="E850" s="241" t="s">
        <v>1028</v>
      </c>
      <c r="F850" s="242" t="s">
        <v>1029</v>
      </c>
      <c r="G850" s="243" t="s">
        <v>575</v>
      </c>
      <c r="H850" s="244">
        <v>16.190000000000001</v>
      </c>
      <c r="I850" s="77"/>
      <c r="J850" s="245">
        <f>ROUND(I850*H850,2)</f>
        <v>0</v>
      </c>
      <c r="K850" s="242" t="s">
        <v>143</v>
      </c>
      <c r="L850" s="169"/>
      <c r="M850" s="246" t="s">
        <v>3</v>
      </c>
      <c r="N850" s="247" t="s">
        <v>41</v>
      </c>
      <c r="O850" s="248"/>
      <c r="P850" s="249">
        <f>O850*H850</f>
        <v>0</v>
      </c>
      <c r="Q850" s="249">
        <v>0</v>
      </c>
      <c r="R850" s="249">
        <f>Q850*H850</f>
        <v>0</v>
      </c>
      <c r="S850" s="249">
        <v>4.0000000000000001E-3</v>
      </c>
      <c r="T850" s="250">
        <f>S850*H850</f>
        <v>6.4760000000000012E-2</v>
      </c>
      <c r="U850" s="168"/>
      <c r="V850" s="168"/>
      <c r="W850" s="168"/>
      <c r="X850" s="168"/>
      <c r="Y850" s="168"/>
      <c r="Z850" s="168"/>
      <c r="AA850" s="168"/>
      <c r="AB850" s="168"/>
      <c r="AC850" s="168"/>
      <c r="AD850" s="168"/>
      <c r="AE850" s="168"/>
      <c r="AR850" s="251" t="s">
        <v>250</v>
      </c>
      <c r="AT850" s="251" t="s">
        <v>139</v>
      </c>
      <c r="AU850" s="251" t="s">
        <v>80</v>
      </c>
      <c r="AY850" s="160" t="s">
        <v>137</v>
      </c>
      <c r="BE850" s="252">
        <f>IF(N850="základní",J850,0)</f>
        <v>0</v>
      </c>
      <c r="BF850" s="252">
        <f>IF(N850="snížená",J850,0)</f>
        <v>0</v>
      </c>
      <c r="BG850" s="252">
        <f>IF(N850="zákl. přenesená",J850,0)</f>
        <v>0</v>
      </c>
      <c r="BH850" s="252">
        <f>IF(N850="sníž. přenesená",J850,0)</f>
        <v>0</v>
      </c>
      <c r="BI850" s="252">
        <f>IF(N850="nulová",J850,0)</f>
        <v>0</v>
      </c>
      <c r="BJ850" s="160" t="s">
        <v>78</v>
      </c>
      <c r="BK850" s="252">
        <f>ROUND(I850*H850,2)</f>
        <v>0</v>
      </c>
      <c r="BL850" s="160" t="s">
        <v>250</v>
      </c>
      <c r="BM850" s="251" t="s">
        <v>1030</v>
      </c>
    </row>
    <row r="851" spans="1:65" s="258" customFormat="1">
      <c r="B851" s="259"/>
      <c r="D851" s="253" t="s">
        <v>148</v>
      </c>
      <c r="E851" s="260" t="s">
        <v>3</v>
      </c>
      <c r="F851" s="261" t="s">
        <v>1031</v>
      </c>
      <c r="H851" s="262">
        <v>0.64</v>
      </c>
      <c r="L851" s="259"/>
      <c r="M851" s="263"/>
      <c r="N851" s="264"/>
      <c r="O851" s="264"/>
      <c r="P851" s="264"/>
      <c r="Q851" s="264"/>
      <c r="R851" s="264"/>
      <c r="S851" s="264"/>
      <c r="T851" s="265"/>
      <c r="AT851" s="260" t="s">
        <v>148</v>
      </c>
      <c r="AU851" s="260" t="s">
        <v>80</v>
      </c>
      <c r="AV851" s="258" t="s">
        <v>80</v>
      </c>
      <c r="AW851" s="258" t="s">
        <v>32</v>
      </c>
      <c r="AX851" s="258" t="s">
        <v>70</v>
      </c>
      <c r="AY851" s="260" t="s">
        <v>137</v>
      </c>
    </row>
    <row r="852" spans="1:65" s="258" customFormat="1">
      <c r="B852" s="259"/>
      <c r="D852" s="253" t="s">
        <v>148</v>
      </c>
      <c r="E852" s="260" t="s">
        <v>3</v>
      </c>
      <c r="F852" s="261" t="s">
        <v>1032</v>
      </c>
      <c r="H852" s="262">
        <v>0.6</v>
      </c>
      <c r="L852" s="259"/>
      <c r="M852" s="263"/>
      <c r="N852" s="264"/>
      <c r="O852" s="264"/>
      <c r="P852" s="264"/>
      <c r="Q852" s="264"/>
      <c r="R852" s="264"/>
      <c r="S852" s="264"/>
      <c r="T852" s="265"/>
      <c r="AT852" s="260" t="s">
        <v>148</v>
      </c>
      <c r="AU852" s="260" t="s">
        <v>80</v>
      </c>
      <c r="AV852" s="258" t="s">
        <v>80</v>
      </c>
      <c r="AW852" s="258" t="s">
        <v>32</v>
      </c>
      <c r="AX852" s="258" t="s">
        <v>70</v>
      </c>
      <c r="AY852" s="260" t="s">
        <v>137</v>
      </c>
    </row>
    <row r="853" spans="1:65" s="258" customFormat="1">
      <c r="B853" s="259"/>
      <c r="D853" s="253" t="s">
        <v>148</v>
      </c>
      <c r="E853" s="260" t="s">
        <v>3</v>
      </c>
      <c r="F853" s="261" t="s">
        <v>1033</v>
      </c>
      <c r="H853" s="262">
        <v>7.65</v>
      </c>
      <c r="L853" s="259"/>
      <c r="M853" s="263"/>
      <c r="N853" s="264"/>
      <c r="O853" s="264"/>
      <c r="P853" s="264"/>
      <c r="Q853" s="264"/>
      <c r="R853" s="264"/>
      <c r="S853" s="264"/>
      <c r="T853" s="265"/>
      <c r="AT853" s="260" t="s">
        <v>148</v>
      </c>
      <c r="AU853" s="260" t="s">
        <v>80</v>
      </c>
      <c r="AV853" s="258" t="s">
        <v>80</v>
      </c>
      <c r="AW853" s="258" t="s">
        <v>32</v>
      </c>
      <c r="AX853" s="258" t="s">
        <v>70</v>
      </c>
      <c r="AY853" s="260" t="s">
        <v>137</v>
      </c>
    </row>
    <row r="854" spans="1:65" s="258" customFormat="1">
      <c r="B854" s="259"/>
      <c r="D854" s="253" t="s">
        <v>148</v>
      </c>
      <c r="E854" s="260" t="s">
        <v>3</v>
      </c>
      <c r="F854" s="261" t="s">
        <v>1034</v>
      </c>
      <c r="H854" s="262">
        <v>2</v>
      </c>
      <c r="L854" s="259"/>
      <c r="M854" s="263"/>
      <c r="N854" s="264"/>
      <c r="O854" s="264"/>
      <c r="P854" s="264"/>
      <c r="Q854" s="264"/>
      <c r="R854" s="264"/>
      <c r="S854" s="264"/>
      <c r="T854" s="265"/>
      <c r="AT854" s="260" t="s">
        <v>148</v>
      </c>
      <c r="AU854" s="260" t="s">
        <v>80</v>
      </c>
      <c r="AV854" s="258" t="s">
        <v>80</v>
      </c>
      <c r="AW854" s="258" t="s">
        <v>32</v>
      </c>
      <c r="AX854" s="258" t="s">
        <v>70</v>
      </c>
      <c r="AY854" s="260" t="s">
        <v>137</v>
      </c>
    </row>
    <row r="855" spans="1:65" s="258" customFormat="1">
      <c r="B855" s="259"/>
      <c r="D855" s="253" t="s">
        <v>148</v>
      </c>
      <c r="E855" s="260" t="s">
        <v>3</v>
      </c>
      <c r="F855" s="261" t="s">
        <v>1035</v>
      </c>
      <c r="H855" s="262">
        <v>1.53</v>
      </c>
      <c r="L855" s="259"/>
      <c r="M855" s="263"/>
      <c r="N855" s="264"/>
      <c r="O855" s="264"/>
      <c r="P855" s="264"/>
      <c r="Q855" s="264"/>
      <c r="R855" s="264"/>
      <c r="S855" s="264"/>
      <c r="T855" s="265"/>
      <c r="AT855" s="260" t="s">
        <v>148</v>
      </c>
      <c r="AU855" s="260" t="s">
        <v>80</v>
      </c>
      <c r="AV855" s="258" t="s">
        <v>80</v>
      </c>
      <c r="AW855" s="258" t="s">
        <v>32</v>
      </c>
      <c r="AX855" s="258" t="s">
        <v>70</v>
      </c>
      <c r="AY855" s="260" t="s">
        <v>137</v>
      </c>
    </row>
    <row r="856" spans="1:65" s="258" customFormat="1">
      <c r="B856" s="259"/>
      <c r="D856" s="253" t="s">
        <v>148</v>
      </c>
      <c r="E856" s="260" t="s">
        <v>3</v>
      </c>
      <c r="F856" s="261" t="s">
        <v>1036</v>
      </c>
      <c r="H856" s="262">
        <v>1.8</v>
      </c>
      <c r="L856" s="259"/>
      <c r="M856" s="263"/>
      <c r="N856" s="264"/>
      <c r="O856" s="264"/>
      <c r="P856" s="264"/>
      <c r="Q856" s="264"/>
      <c r="R856" s="264"/>
      <c r="S856" s="264"/>
      <c r="T856" s="265"/>
      <c r="AT856" s="260" t="s">
        <v>148</v>
      </c>
      <c r="AU856" s="260" t="s">
        <v>80</v>
      </c>
      <c r="AV856" s="258" t="s">
        <v>80</v>
      </c>
      <c r="AW856" s="258" t="s">
        <v>32</v>
      </c>
      <c r="AX856" s="258" t="s">
        <v>70</v>
      </c>
      <c r="AY856" s="260" t="s">
        <v>137</v>
      </c>
    </row>
    <row r="857" spans="1:65" s="258" customFormat="1">
      <c r="B857" s="259"/>
      <c r="D857" s="253" t="s">
        <v>148</v>
      </c>
      <c r="E857" s="260" t="s">
        <v>3</v>
      </c>
      <c r="F857" s="261" t="s">
        <v>1037</v>
      </c>
      <c r="H857" s="262">
        <v>0.9</v>
      </c>
      <c r="L857" s="259"/>
      <c r="M857" s="263"/>
      <c r="N857" s="264"/>
      <c r="O857" s="264"/>
      <c r="P857" s="264"/>
      <c r="Q857" s="264"/>
      <c r="R857" s="264"/>
      <c r="S857" s="264"/>
      <c r="T857" s="265"/>
      <c r="AT857" s="260" t="s">
        <v>148</v>
      </c>
      <c r="AU857" s="260" t="s">
        <v>80</v>
      </c>
      <c r="AV857" s="258" t="s">
        <v>80</v>
      </c>
      <c r="AW857" s="258" t="s">
        <v>32</v>
      </c>
      <c r="AX857" s="258" t="s">
        <v>70</v>
      </c>
      <c r="AY857" s="260" t="s">
        <v>137</v>
      </c>
    </row>
    <row r="858" spans="1:65" s="258" customFormat="1">
      <c r="B858" s="259"/>
      <c r="D858" s="253" t="s">
        <v>148</v>
      </c>
      <c r="E858" s="260" t="s">
        <v>3</v>
      </c>
      <c r="F858" s="261" t="s">
        <v>1038</v>
      </c>
      <c r="H858" s="262">
        <v>0.5</v>
      </c>
      <c r="L858" s="259"/>
      <c r="M858" s="263"/>
      <c r="N858" s="264"/>
      <c r="O858" s="264"/>
      <c r="P858" s="264"/>
      <c r="Q858" s="264"/>
      <c r="R858" s="264"/>
      <c r="S858" s="264"/>
      <c r="T858" s="265"/>
      <c r="AT858" s="260" t="s">
        <v>148</v>
      </c>
      <c r="AU858" s="260" t="s">
        <v>80</v>
      </c>
      <c r="AV858" s="258" t="s">
        <v>80</v>
      </c>
      <c r="AW858" s="258" t="s">
        <v>32</v>
      </c>
      <c r="AX858" s="258" t="s">
        <v>70</v>
      </c>
      <c r="AY858" s="260" t="s">
        <v>137</v>
      </c>
    </row>
    <row r="859" spans="1:65" s="258" customFormat="1">
      <c r="B859" s="259"/>
      <c r="D859" s="253" t="s">
        <v>148</v>
      </c>
      <c r="E859" s="260" t="s">
        <v>3</v>
      </c>
      <c r="F859" s="261" t="s">
        <v>1039</v>
      </c>
      <c r="H859" s="262">
        <v>0.56999999999999995</v>
      </c>
      <c r="L859" s="259"/>
      <c r="M859" s="263"/>
      <c r="N859" s="264"/>
      <c r="O859" s="264"/>
      <c r="P859" s="264"/>
      <c r="Q859" s="264"/>
      <c r="R859" s="264"/>
      <c r="S859" s="264"/>
      <c r="T859" s="265"/>
      <c r="AT859" s="260" t="s">
        <v>148</v>
      </c>
      <c r="AU859" s="260" t="s">
        <v>80</v>
      </c>
      <c r="AV859" s="258" t="s">
        <v>80</v>
      </c>
      <c r="AW859" s="258" t="s">
        <v>32</v>
      </c>
      <c r="AX859" s="258" t="s">
        <v>70</v>
      </c>
      <c r="AY859" s="260" t="s">
        <v>137</v>
      </c>
    </row>
    <row r="860" spans="1:65" s="273" customFormat="1">
      <c r="B860" s="274"/>
      <c r="D860" s="253" t="s">
        <v>148</v>
      </c>
      <c r="E860" s="275" t="s">
        <v>3</v>
      </c>
      <c r="F860" s="276" t="s">
        <v>184</v>
      </c>
      <c r="H860" s="277">
        <v>16.190000000000001</v>
      </c>
      <c r="L860" s="274"/>
      <c r="M860" s="278"/>
      <c r="N860" s="279"/>
      <c r="O860" s="279"/>
      <c r="P860" s="279"/>
      <c r="Q860" s="279"/>
      <c r="R860" s="279"/>
      <c r="S860" s="279"/>
      <c r="T860" s="280"/>
      <c r="AT860" s="275" t="s">
        <v>148</v>
      </c>
      <c r="AU860" s="275" t="s">
        <v>80</v>
      </c>
      <c r="AV860" s="273" t="s">
        <v>144</v>
      </c>
      <c r="AW860" s="273" t="s">
        <v>32</v>
      </c>
      <c r="AX860" s="273" t="s">
        <v>78</v>
      </c>
      <c r="AY860" s="275" t="s">
        <v>137</v>
      </c>
    </row>
    <row r="861" spans="1:65" s="171" customFormat="1" ht="16.5" customHeight="1">
      <c r="A861" s="168"/>
      <c r="B861" s="169"/>
      <c r="C861" s="240" t="s">
        <v>1040</v>
      </c>
      <c r="D861" s="240" t="s">
        <v>139</v>
      </c>
      <c r="E861" s="241" t="s">
        <v>1041</v>
      </c>
      <c r="F861" s="242" t="s">
        <v>1042</v>
      </c>
      <c r="G861" s="243" t="s">
        <v>575</v>
      </c>
      <c r="H861" s="244">
        <v>28.7</v>
      </c>
      <c r="I861" s="77"/>
      <c r="J861" s="245">
        <f>ROUND(I861*H861,2)</f>
        <v>0</v>
      </c>
      <c r="K861" s="242" t="s">
        <v>143</v>
      </c>
      <c r="L861" s="169"/>
      <c r="M861" s="246" t="s">
        <v>3</v>
      </c>
      <c r="N861" s="247" t="s">
        <v>41</v>
      </c>
      <c r="O861" s="248"/>
      <c r="P861" s="249">
        <f>O861*H861</f>
        <v>0</v>
      </c>
      <c r="Q861" s="249">
        <v>0</v>
      </c>
      <c r="R861" s="249">
        <f>Q861*H861</f>
        <v>0</v>
      </c>
      <c r="S861" s="249">
        <v>5.0000000000000001E-3</v>
      </c>
      <c r="T861" s="250">
        <f>S861*H861</f>
        <v>0.14349999999999999</v>
      </c>
      <c r="U861" s="168"/>
      <c r="V861" s="168"/>
      <c r="W861" s="168"/>
      <c r="X861" s="168"/>
      <c r="Y861" s="168"/>
      <c r="Z861" s="168"/>
      <c r="AA861" s="168"/>
      <c r="AB861" s="168"/>
      <c r="AC861" s="168"/>
      <c r="AD861" s="168"/>
      <c r="AE861" s="168"/>
      <c r="AR861" s="251" t="s">
        <v>250</v>
      </c>
      <c r="AT861" s="251" t="s">
        <v>139</v>
      </c>
      <c r="AU861" s="251" t="s">
        <v>80</v>
      </c>
      <c r="AY861" s="160" t="s">
        <v>137</v>
      </c>
      <c r="BE861" s="252">
        <f>IF(N861="základní",J861,0)</f>
        <v>0</v>
      </c>
      <c r="BF861" s="252">
        <f>IF(N861="snížená",J861,0)</f>
        <v>0</v>
      </c>
      <c r="BG861" s="252">
        <f>IF(N861="zákl. přenesená",J861,0)</f>
        <v>0</v>
      </c>
      <c r="BH861" s="252">
        <f>IF(N861="sníž. přenesená",J861,0)</f>
        <v>0</v>
      </c>
      <c r="BI861" s="252">
        <f>IF(N861="nulová",J861,0)</f>
        <v>0</v>
      </c>
      <c r="BJ861" s="160" t="s">
        <v>78</v>
      </c>
      <c r="BK861" s="252">
        <f>ROUND(I861*H861,2)</f>
        <v>0</v>
      </c>
      <c r="BL861" s="160" t="s">
        <v>250</v>
      </c>
      <c r="BM861" s="251" t="s">
        <v>1043</v>
      </c>
    </row>
    <row r="862" spans="1:65" s="258" customFormat="1">
      <c r="B862" s="259"/>
      <c r="D862" s="253" t="s">
        <v>148</v>
      </c>
      <c r="E862" s="260" t="s">
        <v>3</v>
      </c>
      <c r="F862" s="261" t="s">
        <v>1044</v>
      </c>
      <c r="H862" s="262">
        <v>2.4</v>
      </c>
      <c r="L862" s="259"/>
      <c r="M862" s="263"/>
      <c r="N862" s="264"/>
      <c r="O862" s="264"/>
      <c r="P862" s="264"/>
      <c r="Q862" s="264"/>
      <c r="R862" s="264"/>
      <c r="S862" s="264"/>
      <c r="T862" s="265"/>
      <c r="AT862" s="260" t="s">
        <v>148</v>
      </c>
      <c r="AU862" s="260" t="s">
        <v>80</v>
      </c>
      <c r="AV862" s="258" t="s">
        <v>80</v>
      </c>
      <c r="AW862" s="258" t="s">
        <v>32</v>
      </c>
      <c r="AX862" s="258" t="s">
        <v>70</v>
      </c>
      <c r="AY862" s="260" t="s">
        <v>137</v>
      </c>
    </row>
    <row r="863" spans="1:65" s="258" customFormat="1">
      <c r="B863" s="259"/>
      <c r="D863" s="253" t="s">
        <v>148</v>
      </c>
      <c r="E863" s="260" t="s">
        <v>3</v>
      </c>
      <c r="F863" s="261" t="s">
        <v>1045</v>
      </c>
      <c r="H863" s="262">
        <v>2.4</v>
      </c>
      <c r="L863" s="259"/>
      <c r="M863" s="263"/>
      <c r="N863" s="264"/>
      <c r="O863" s="264"/>
      <c r="P863" s="264"/>
      <c r="Q863" s="264"/>
      <c r="R863" s="264"/>
      <c r="S863" s="264"/>
      <c r="T863" s="265"/>
      <c r="AT863" s="260" t="s">
        <v>148</v>
      </c>
      <c r="AU863" s="260" t="s">
        <v>80</v>
      </c>
      <c r="AV863" s="258" t="s">
        <v>80</v>
      </c>
      <c r="AW863" s="258" t="s">
        <v>32</v>
      </c>
      <c r="AX863" s="258" t="s">
        <v>70</v>
      </c>
      <c r="AY863" s="260" t="s">
        <v>137</v>
      </c>
    </row>
    <row r="864" spans="1:65" s="258" customFormat="1">
      <c r="B864" s="259"/>
      <c r="D864" s="253" t="s">
        <v>148</v>
      </c>
      <c r="E864" s="260" t="s">
        <v>3</v>
      </c>
      <c r="F864" s="261" t="s">
        <v>1046</v>
      </c>
      <c r="H864" s="262">
        <v>6.5</v>
      </c>
      <c r="L864" s="259"/>
      <c r="M864" s="263"/>
      <c r="N864" s="264"/>
      <c r="O864" s="264"/>
      <c r="P864" s="264"/>
      <c r="Q864" s="264"/>
      <c r="R864" s="264"/>
      <c r="S864" s="264"/>
      <c r="T864" s="265"/>
      <c r="AT864" s="260" t="s">
        <v>148</v>
      </c>
      <c r="AU864" s="260" t="s">
        <v>80</v>
      </c>
      <c r="AV864" s="258" t="s">
        <v>80</v>
      </c>
      <c r="AW864" s="258" t="s">
        <v>32</v>
      </c>
      <c r="AX864" s="258" t="s">
        <v>70</v>
      </c>
      <c r="AY864" s="260" t="s">
        <v>137</v>
      </c>
    </row>
    <row r="865" spans="1:65" s="258" customFormat="1">
      <c r="B865" s="259"/>
      <c r="D865" s="253" t="s">
        <v>148</v>
      </c>
      <c r="E865" s="260" t="s">
        <v>3</v>
      </c>
      <c r="F865" s="261" t="s">
        <v>1047</v>
      </c>
      <c r="H865" s="262">
        <v>3.2</v>
      </c>
      <c r="L865" s="259"/>
      <c r="M865" s="263"/>
      <c r="N865" s="264"/>
      <c r="O865" s="264"/>
      <c r="P865" s="264"/>
      <c r="Q865" s="264"/>
      <c r="R865" s="264"/>
      <c r="S865" s="264"/>
      <c r="T865" s="265"/>
      <c r="AT865" s="260" t="s">
        <v>148</v>
      </c>
      <c r="AU865" s="260" t="s">
        <v>80</v>
      </c>
      <c r="AV865" s="258" t="s">
        <v>80</v>
      </c>
      <c r="AW865" s="258" t="s">
        <v>32</v>
      </c>
      <c r="AX865" s="258" t="s">
        <v>70</v>
      </c>
      <c r="AY865" s="260" t="s">
        <v>137</v>
      </c>
    </row>
    <row r="866" spans="1:65" s="258" customFormat="1">
      <c r="B866" s="259"/>
      <c r="D866" s="253" t="s">
        <v>148</v>
      </c>
      <c r="E866" s="260" t="s">
        <v>3</v>
      </c>
      <c r="F866" s="261" t="s">
        <v>1048</v>
      </c>
      <c r="H866" s="262">
        <v>4.8</v>
      </c>
      <c r="L866" s="259"/>
      <c r="M866" s="263"/>
      <c r="N866" s="264"/>
      <c r="O866" s="264"/>
      <c r="P866" s="264"/>
      <c r="Q866" s="264"/>
      <c r="R866" s="264"/>
      <c r="S866" s="264"/>
      <c r="T866" s="265"/>
      <c r="AT866" s="260" t="s">
        <v>148</v>
      </c>
      <c r="AU866" s="260" t="s">
        <v>80</v>
      </c>
      <c r="AV866" s="258" t="s">
        <v>80</v>
      </c>
      <c r="AW866" s="258" t="s">
        <v>32</v>
      </c>
      <c r="AX866" s="258" t="s">
        <v>70</v>
      </c>
      <c r="AY866" s="260" t="s">
        <v>137</v>
      </c>
    </row>
    <row r="867" spans="1:65" s="258" customFormat="1">
      <c r="B867" s="259"/>
      <c r="D867" s="253" t="s">
        <v>148</v>
      </c>
      <c r="E867" s="260" t="s">
        <v>3</v>
      </c>
      <c r="F867" s="261" t="s">
        <v>1049</v>
      </c>
      <c r="H867" s="262">
        <v>7.2</v>
      </c>
      <c r="L867" s="259"/>
      <c r="M867" s="263"/>
      <c r="N867" s="264"/>
      <c r="O867" s="264"/>
      <c r="P867" s="264"/>
      <c r="Q867" s="264"/>
      <c r="R867" s="264"/>
      <c r="S867" s="264"/>
      <c r="T867" s="265"/>
      <c r="AT867" s="260" t="s">
        <v>148</v>
      </c>
      <c r="AU867" s="260" t="s">
        <v>80</v>
      </c>
      <c r="AV867" s="258" t="s">
        <v>80</v>
      </c>
      <c r="AW867" s="258" t="s">
        <v>32</v>
      </c>
      <c r="AX867" s="258" t="s">
        <v>70</v>
      </c>
      <c r="AY867" s="260" t="s">
        <v>137</v>
      </c>
    </row>
    <row r="868" spans="1:65" s="258" customFormat="1">
      <c r="B868" s="259"/>
      <c r="D868" s="253" t="s">
        <v>148</v>
      </c>
      <c r="E868" s="260" t="s">
        <v>3</v>
      </c>
      <c r="F868" s="261" t="s">
        <v>1050</v>
      </c>
      <c r="H868" s="262">
        <v>1.1000000000000001</v>
      </c>
      <c r="L868" s="259"/>
      <c r="M868" s="263"/>
      <c r="N868" s="264"/>
      <c r="O868" s="264"/>
      <c r="P868" s="264"/>
      <c r="Q868" s="264"/>
      <c r="R868" s="264"/>
      <c r="S868" s="264"/>
      <c r="T868" s="265"/>
      <c r="AT868" s="260" t="s">
        <v>148</v>
      </c>
      <c r="AU868" s="260" t="s">
        <v>80</v>
      </c>
      <c r="AV868" s="258" t="s">
        <v>80</v>
      </c>
      <c r="AW868" s="258" t="s">
        <v>32</v>
      </c>
      <c r="AX868" s="258" t="s">
        <v>70</v>
      </c>
      <c r="AY868" s="260" t="s">
        <v>137</v>
      </c>
    </row>
    <row r="869" spans="1:65" s="258" customFormat="1">
      <c r="B869" s="259"/>
      <c r="D869" s="253" t="s">
        <v>148</v>
      </c>
      <c r="E869" s="260" t="s">
        <v>3</v>
      </c>
      <c r="F869" s="261" t="s">
        <v>1051</v>
      </c>
      <c r="H869" s="262">
        <v>1.1000000000000001</v>
      </c>
      <c r="L869" s="259"/>
      <c r="M869" s="263"/>
      <c r="N869" s="264"/>
      <c r="O869" s="264"/>
      <c r="P869" s="264"/>
      <c r="Q869" s="264"/>
      <c r="R869" s="264"/>
      <c r="S869" s="264"/>
      <c r="T869" s="265"/>
      <c r="AT869" s="260" t="s">
        <v>148</v>
      </c>
      <c r="AU869" s="260" t="s">
        <v>80</v>
      </c>
      <c r="AV869" s="258" t="s">
        <v>80</v>
      </c>
      <c r="AW869" s="258" t="s">
        <v>32</v>
      </c>
      <c r="AX869" s="258" t="s">
        <v>70</v>
      </c>
      <c r="AY869" s="260" t="s">
        <v>137</v>
      </c>
    </row>
    <row r="870" spans="1:65" s="273" customFormat="1">
      <c r="B870" s="274"/>
      <c r="D870" s="253" t="s">
        <v>148</v>
      </c>
      <c r="E870" s="275" t="s">
        <v>3</v>
      </c>
      <c r="F870" s="276" t="s">
        <v>184</v>
      </c>
      <c r="H870" s="277">
        <v>28.7</v>
      </c>
      <c r="L870" s="274"/>
      <c r="M870" s="278"/>
      <c r="N870" s="279"/>
      <c r="O870" s="279"/>
      <c r="P870" s="279"/>
      <c r="Q870" s="279"/>
      <c r="R870" s="279"/>
      <c r="S870" s="279"/>
      <c r="T870" s="280"/>
      <c r="AT870" s="275" t="s">
        <v>148</v>
      </c>
      <c r="AU870" s="275" t="s">
        <v>80</v>
      </c>
      <c r="AV870" s="273" t="s">
        <v>144</v>
      </c>
      <c r="AW870" s="273" t="s">
        <v>32</v>
      </c>
      <c r="AX870" s="273" t="s">
        <v>78</v>
      </c>
      <c r="AY870" s="275" t="s">
        <v>137</v>
      </c>
    </row>
    <row r="871" spans="1:65" s="171" customFormat="1" ht="16.5" customHeight="1">
      <c r="A871" s="168"/>
      <c r="B871" s="169"/>
      <c r="C871" s="240" t="s">
        <v>1052</v>
      </c>
      <c r="D871" s="240" t="s">
        <v>139</v>
      </c>
      <c r="E871" s="241" t="s">
        <v>1053</v>
      </c>
      <c r="F871" s="242" t="s">
        <v>1054</v>
      </c>
      <c r="G871" s="243" t="s">
        <v>575</v>
      </c>
      <c r="H871" s="244">
        <v>31.69</v>
      </c>
      <c r="I871" s="77"/>
      <c r="J871" s="245">
        <f>ROUND(I871*H871,2)</f>
        <v>0</v>
      </c>
      <c r="K871" s="242" t="s">
        <v>143</v>
      </c>
      <c r="L871" s="169"/>
      <c r="M871" s="246" t="s">
        <v>3</v>
      </c>
      <c r="N871" s="247" t="s">
        <v>41</v>
      </c>
      <c r="O871" s="248"/>
      <c r="P871" s="249">
        <f>O871*H871</f>
        <v>0</v>
      </c>
      <c r="Q871" s="249">
        <v>0</v>
      </c>
      <c r="R871" s="249">
        <f>Q871*H871</f>
        <v>0</v>
      </c>
      <c r="S871" s="249">
        <v>6.0000000000000001E-3</v>
      </c>
      <c r="T871" s="250">
        <f>S871*H871</f>
        <v>0.19014</v>
      </c>
      <c r="U871" s="168"/>
      <c r="V871" s="168"/>
      <c r="W871" s="168"/>
      <c r="X871" s="168"/>
      <c r="Y871" s="168"/>
      <c r="Z871" s="168"/>
      <c r="AA871" s="168"/>
      <c r="AB871" s="168"/>
      <c r="AC871" s="168"/>
      <c r="AD871" s="168"/>
      <c r="AE871" s="168"/>
      <c r="AR871" s="251" t="s">
        <v>250</v>
      </c>
      <c r="AT871" s="251" t="s">
        <v>139</v>
      </c>
      <c r="AU871" s="251" t="s">
        <v>80</v>
      </c>
      <c r="AY871" s="160" t="s">
        <v>137</v>
      </c>
      <c r="BE871" s="252">
        <f>IF(N871="základní",J871,0)</f>
        <v>0</v>
      </c>
      <c r="BF871" s="252">
        <f>IF(N871="snížená",J871,0)</f>
        <v>0</v>
      </c>
      <c r="BG871" s="252">
        <f>IF(N871="zákl. přenesená",J871,0)</f>
        <v>0</v>
      </c>
      <c r="BH871" s="252">
        <f>IF(N871="sníž. přenesená",J871,0)</f>
        <v>0</v>
      </c>
      <c r="BI871" s="252">
        <f>IF(N871="nulová",J871,0)</f>
        <v>0</v>
      </c>
      <c r="BJ871" s="160" t="s">
        <v>78</v>
      </c>
      <c r="BK871" s="252">
        <f>ROUND(I871*H871,2)</f>
        <v>0</v>
      </c>
      <c r="BL871" s="160" t="s">
        <v>250</v>
      </c>
      <c r="BM871" s="251" t="s">
        <v>1055</v>
      </c>
    </row>
    <row r="872" spans="1:65" s="258" customFormat="1">
      <c r="B872" s="259"/>
      <c r="D872" s="253" t="s">
        <v>148</v>
      </c>
      <c r="E872" s="260" t="s">
        <v>3</v>
      </c>
      <c r="F872" s="261" t="s">
        <v>1056</v>
      </c>
      <c r="H872" s="262">
        <v>3.6</v>
      </c>
      <c r="L872" s="259"/>
      <c r="M872" s="263"/>
      <c r="N872" s="264"/>
      <c r="O872" s="264"/>
      <c r="P872" s="264"/>
      <c r="Q872" s="264"/>
      <c r="R872" s="264"/>
      <c r="S872" s="264"/>
      <c r="T872" s="265"/>
      <c r="AT872" s="260" t="s">
        <v>148</v>
      </c>
      <c r="AU872" s="260" t="s">
        <v>80</v>
      </c>
      <c r="AV872" s="258" t="s">
        <v>80</v>
      </c>
      <c r="AW872" s="258" t="s">
        <v>32</v>
      </c>
      <c r="AX872" s="258" t="s">
        <v>70</v>
      </c>
      <c r="AY872" s="260" t="s">
        <v>137</v>
      </c>
    </row>
    <row r="873" spans="1:65" s="258" customFormat="1">
      <c r="B873" s="259"/>
      <c r="D873" s="253" t="s">
        <v>148</v>
      </c>
      <c r="E873" s="260" t="s">
        <v>3</v>
      </c>
      <c r="F873" s="261" t="s">
        <v>1057</v>
      </c>
      <c r="H873" s="262">
        <v>1.08</v>
      </c>
      <c r="L873" s="259"/>
      <c r="M873" s="263"/>
      <c r="N873" s="264"/>
      <c r="O873" s="264"/>
      <c r="P873" s="264"/>
      <c r="Q873" s="264"/>
      <c r="R873" s="264"/>
      <c r="S873" s="264"/>
      <c r="T873" s="265"/>
      <c r="AT873" s="260" t="s">
        <v>148</v>
      </c>
      <c r="AU873" s="260" t="s">
        <v>80</v>
      </c>
      <c r="AV873" s="258" t="s">
        <v>80</v>
      </c>
      <c r="AW873" s="258" t="s">
        <v>32</v>
      </c>
      <c r="AX873" s="258" t="s">
        <v>70</v>
      </c>
      <c r="AY873" s="260" t="s">
        <v>137</v>
      </c>
    </row>
    <row r="874" spans="1:65" s="258" customFormat="1">
      <c r="B874" s="259"/>
      <c r="D874" s="253" t="s">
        <v>148</v>
      </c>
      <c r="E874" s="260" t="s">
        <v>3</v>
      </c>
      <c r="F874" s="261" t="s">
        <v>1058</v>
      </c>
      <c r="H874" s="262">
        <v>4.6500000000000004</v>
      </c>
      <c r="L874" s="259"/>
      <c r="M874" s="263"/>
      <c r="N874" s="264"/>
      <c r="O874" s="264"/>
      <c r="P874" s="264"/>
      <c r="Q874" s="264"/>
      <c r="R874" s="264"/>
      <c r="S874" s="264"/>
      <c r="T874" s="265"/>
      <c r="AT874" s="260" t="s">
        <v>148</v>
      </c>
      <c r="AU874" s="260" t="s">
        <v>80</v>
      </c>
      <c r="AV874" s="258" t="s">
        <v>80</v>
      </c>
      <c r="AW874" s="258" t="s">
        <v>32</v>
      </c>
      <c r="AX874" s="258" t="s">
        <v>70</v>
      </c>
      <c r="AY874" s="260" t="s">
        <v>137</v>
      </c>
    </row>
    <row r="875" spans="1:65" s="258" customFormat="1">
      <c r="B875" s="259"/>
      <c r="D875" s="253" t="s">
        <v>148</v>
      </c>
      <c r="E875" s="260" t="s">
        <v>3</v>
      </c>
      <c r="F875" s="261" t="s">
        <v>1059</v>
      </c>
      <c r="H875" s="262">
        <v>1.08</v>
      </c>
      <c r="L875" s="259"/>
      <c r="M875" s="263"/>
      <c r="N875" s="264"/>
      <c r="O875" s="264"/>
      <c r="P875" s="264"/>
      <c r="Q875" s="264"/>
      <c r="R875" s="264"/>
      <c r="S875" s="264"/>
      <c r="T875" s="265"/>
      <c r="AT875" s="260" t="s">
        <v>148</v>
      </c>
      <c r="AU875" s="260" t="s">
        <v>80</v>
      </c>
      <c r="AV875" s="258" t="s">
        <v>80</v>
      </c>
      <c r="AW875" s="258" t="s">
        <v>32</v>
      </c>
      <c r="AX875" s="258" t="s">
        <v>70</v>
      </c>
      <c r="AY875" s="260" t="s">
        <v>137</v>
      </c>
    </row>
    <row r="876" spans="1:65" s="258" customFormat="1">
      <c r="B876" s="259"/>
      <c r="D876" s="253" t="s">
        <v>148</v>
      </c>
      <c r="E876" s="260" t="s">
        <v>3</v>
      </c>
      <c r="F876" s="261" t="s">
        <v>1060</v>
      </c>
      <c r="H876" s="262">
        <v>2.3199999999999998</v>
      </c>
      <c r="L876" s="259"/>
      <c r="M876" s="263"/>
      <c r="N876" s="264"/>
      <c r="O876" s="264"/>
      <c r="P876" s="264"/>
      <c r="Q876" s="264"/>
      <c r="R876" s="264"/>
      <c r="S876" s="264"/>
      <c r="T876" s="265"/>
      <c r="AT876" s="260" t="s">
        <v>148</v>
      </c>
      <c r="AU876" s="260" t="s">
        <v>80</v>
      </c>
      <c r="AV876" s="258" t="s">
        <v>80</v>
      </c>
      <c r="AW876" s="258" t="s">
        <v>32</v>
      </c>
      <c r="AX876" s="258" t="s">
        <v>70</v>
      </c>
      <c r="AY876" s="260" t="s">
        <v>137</v>
      </c>
    </row>
    <row r="877" spans="1:65" s="258" customFormat="1">
      <c r="B877" s="259"/>
      <c r="D877" s="253" t="s">
        <v>148</v>
      </c>
      <c r="E877" s="260" t="s">
        <v>3</v>
      </c>
      <c r="F877" s="261" t="s">
        <v>1061</v>
      </c>
      <c r="H877" s="262">
        <v>2.2000000000000002</v>
      </c>
      <c r="L877" s="259"/>
      <c r="M877" s="263"/>
      <c r="N877" s="264"/>
      <c r="O877" s="264"/>
      <c r="P877" s="264"/>
      <c r="Q877" s="264"/>
      <c r="R877" s="264"/>
      <c r="S877" s="264"/>
      <c r="T877" s="265"/>
      <c r="AT877" s="260" t="s">
        <v>148</v>
      </c>
      <c r="AU877" s="260" t="s">
        <v>80</v>
      </c>
      <c r="AV877" s="258" t="s">
        <v>80</v>
      </c>
      <c r="AW877" s="258" t="s">
        <v>32</v>
      </c>
      <c r="AX877" s="258" t="s">
        <v>70</v>
      </c>
      <c r="AY877" s="260" t="s">
        <v>137</v>
      </c>
    </row>
    <row r="878" spans="1:65" s="258" customFormat="1">
      <c r="B878" s="259"/>
      <c r="D878" s="253" t="s">
        <v>148</v>
      </c>
      <c r="E878" s="260" t="s">
        <v>3</v>
      </c>
      <c r="F878" s="261" t="s">
        <v>1062</v>
      </c>
      <c r="H878" s="262">
        <v>4.2</v>
      </c>
      <c r="L878" s="259"/>
      <c r="M878" s="263"/>
      <c r="N878" s="264"/>
      <c r="O878" s="264"/>
      <c r="P878" s="264"/>
      <c r="Q878" s="264"/>
      <c r="R878" s="264"/>
      <c r="S878" s="264"/>
      <c r="T878" s="265"/>
      <c r="AT878" s="260" t="s">
        <v>148</v>
      </c>
      <c r="AU878" s="260" t="s">
        <v>80</v>
      </c>
      <c r="AV878" s="258" t="s">
        <v>80</v>
      </c>
      <c r="AW878" s="258" t="s">
        <v>32</v>
      </c>
      <c r="AX878" s="258" t="s">
        <v>70</v>
      </c>
      <c r="AY878" s="260" t="s">
        <v>137</v>
      </c>
    </row>
    <row r="879" spans="1:65" s="258" customFormat="1">
      <c r="B879" s="259"/>
      <c r="D879" s="253" t="s">
        <v>148</v>
      </c>
      <c r="E879" s="260" t="s">
        <v>3</v>
      </c>
      <c r="F879" s="261" t="s">
        <v>1063</v>
      </c>
      <c r="H879" s="262">
        <v>2.1</v>
      </c>
      <c r="L879" s="259"/>
      <c r="M879" s="263"/>
      <c r="N879" s="264"/>
      <c r="O879" s="264"/>
      <c r="P879" s="264"/>
      <c r="Q879" s="264"/>
      <c r="R879" s="264"/>
      <c r="S879" s="264"/>
      <c r="T879" s="265"/>
      <c r="AT879" s="260" t="s">
        <v>148</v>
      </c>
      <c r="AU879" s="260" t="s">
        <v>80</v>
      </c>
      <c r="AV879" s="258" t="s">
        <v>80</v>
      </c>
      <c r="AW879" s="258" t="s">
        <v>32</v>
      </c>
      <c r="AX879" s="258" t="s">
        <v>70</v>
      </c>
      <c r="AY879" s="260" t="s">
        <v>137</v>
      </c>
    </row>
    <row r="880" spans="1:65" s="258" customFormat="1">
      <c r="B880" s="259"/>
      <c r="D880" s="253" t="s">
        <v>148</v>
      </c>
      <c r="E880" s="260" t="s">
        <v>3</v>
      </c>
      <c r="F880" s="261" t="s">
        <v>1064</v>
      </c>
      <c r="H880" s="262">
        <v>3.9</v>
      </c>
      <c r="L880" s="259"/>
      <c r="M880" s="263"/>
      <c r="N880" s="264"/>
      <c r="O880" s="264"/>
      <c r="P880" s="264"/>
      <c r="Q880" s="264"/>
      <c r="R880" s="264"/>
      <c r="S880" s="264"/>
      <c r="T880" s="265"/>
      <c r="AT880" s="260" t="s">
        <v>148</v>
      </c>
      <c r="AU880" s="260" t="s">
        <v>80</v>
      </c>
      <c r="AV880" s="258" t="s">
        <v>80</v>
      </c>
      <c r="AW880" s="258" t="s">
        <v>32</v>
      </c>
      <c r="AX880" s="258" t="s">
        <v>70</v>
      </c>
      <c r="AY880" s="260" t="s">
        <v>137</v>
      </c>
    </row>
    <row r="881" spans="1:65" s="258" customFormat="1">
      <c r="B881" s="259"/>
      <c r="D881" s="253" t="s">
        <v>148</v>
      </c>
      <c r="E881" s="260" t="s">
        <v>3</v>
      </c>
      <c r="F881" s="261" t="s">
        <v>1065</v>
      </c>
      <c r="H881" s="262">
        <v>1.2</v>
      </c>
      <c r="L881" s="259"/>
      <c r="M881" s="263"/>
      <c r="N881" s="264"/>
      <c r="O881" s="264"/>
      <c r="P881" s="264"/>
      <c r="Q881" s="264"/>
      <c r="R881" s="264"/>
      <c r="S881" s="264"/>
      <c r="T881" s="265"/>
      <c r="AT881" s="260" t="s">
        <v>148</v>
      </c>
      <c r="AU881" s="260" t="s">
        <v>80</v>
      </c>
      <c r="AV881" s="258" t="s">
        <v>80</v>
      </c>
      <c r="AW881" s="258" t="s">
        <v>32</v>
      </c>
      <c r="AX881" s="258" t="s">
        <v>70</v>
      </c>
      <c r="AY881" s="260" t="s">
        <v>137</v>
      </c>
    </row>
    <row r="882" spans="1:65" s="258" customFormat="1">
      <c r="B882" s="259"/>
      <c r="D882" s="253" t="s">
        <v>148</v>
      </c>
      <c r="E882" s="260" t="s">
        <v>3</v>
      </c>
      <c r="F882" s="261" t="s">
        <v>1066</v>
      </c>
      <c r="H882" s="262">
        <v>1.85</v>
      </c>
      <c r="L882" s="259"/>
      <c r="M882" s="263"/>
      <c r="N882" s="264"/>
      <c r="O882" s="264"/>
      <c r="P882" s="264"/>
      <c r="Q882" s="264"/>
      <c r="R882" s="264"/>
      <c r="S882" s="264"/>
      <c r="T882" s="265"/>
      <c r="AT882" s="260" t="s">
        <v>148</v>
      </c>
      <c r="AU882" s="260" t="s">
        <v>80</v>
      </c>
      <c r="AV882" s="258" t="s">
        <v>80</v>
      </c>
      <c r="AW882" s="258" t="s">
        <v>32</v>
      </c>
      <c r="AX882" s="258" t="s">
        <v>70</v>
      </c>
      <c r="AY882" s="260" t="s">
        <v>137</v>
      </c>
    </row>
    <row r="883" spans="1:65" s="258" customFormat="1">
      <c r="B883" s="259"/>
      <c r="D883" s="253" t="s">
        <v>148</v>
      </c>
      <c r="E883" s="260" t="s">
        <v>3</v>
      </c>
      <c r="F883" s="261" t="s">
        <v>1067</v>
      </c>
      <c r="H883" s="262">
        <v>1.66</v>
      </c>
      <c r="L883" s="259"/>
      <c r="M883" s="263"/>
      <c r="N883" s="264"/>
      <c r="O883" s="264"/>
      <c r="P883" s="264"/>
      <c r="Q883" s="264"/>
      <c r="R883" s="264"/>
      <c r="S883" s="264"/>
      <c r="T883" s="265"/>
      <c r="AT883" s="260" t="s">
        <v>148</v>
      </c>
      <c r="AU883" s="260" t="s">
        <v>80</v>
      </c>
      <c r="AV883" s="258" t="s">
        <v>80</v>
      </c>
      <c r="AW883" s="258" t="s">
        <v>32</v>
      </c>
      <c r="AX883" s="258" t="s">
        <v>70</v>
      </c>
      <c r="AY883" s="260" t="s">
        <v>137</v>
      </c>
    </row>
    <row r="884" spans="1:65" s="258" customFormat="1">
      <c r="B884" s="259"/>
      <c r="D884" s="253" t="s">
        <v>148</v>
      </c>
      <c r="E884" s="260" t="s">
        <v>3</v>
      </c>
      <c r="F884" s="261" t="s">
        <v>1068</v>
      </c>
      <c r="H884" s="262">
        <v>1.85</v>
      </c>
      <c r="L884" s="259"/>
      <c r="M884" s="263"/>
      <c r="N884" s="264"/>
      <c r="O884" s="264"/>
      <c r="P884" s="264"/>
      <c r="Q884" s="264"/>
      <c r="R884" s="264"/>
      <c r="S884" s="264"/>
      <c r="T884" s="265"/>
      <c r="AT884" s="260" t="s">
        <v>148</v>
      </c>
      <c r="AU884" s="260" t="s">
        <v>80</v>
      </c>
      <c r="AV884" s="258" t="s">
        <v>80</v>
      </c>
      <c r="AW884" s="258" t="s">
        <v>32</v>
      </c>
      <c r="AX884" s="258" t="s">
        <v>70</v>
      </c>
      <c r="AY884" s="260" t="s">
        <v>137</v>
      </c>
    </row>
    <row r="885" spans="1:65" s="273" customFormat="1">
      <c r="B885" s="274"/>
      <c r="D885" s="253" t="s">
        <v>148</v>
      </c>
      <c r="E885" s="275" t="s">
        <v>3</v>
      </c>
      <c r="F885" s="276" t="s">
        <v>184</v>
      </c>
      <c r="H885" s="277">
        <v>31.69</v>
      </c>
      <c r="L885" s="274"/>
      <c r="M885" s="278"/>
      <c r="N885" s="279"/>
      <c r="O885" s="279"/>
      <c r="P885" s="279"/>
      <c r="Q885" s="279"/>
      <c r="R885" s="279"/>
      <c r="S885" s="279"/>
      <c r="T885" s="280"/>
      <c r="AT885" s="275" t="s">
        <v>148</v>
      </c>
      <c r="AU885" s="275" t="s">
        <v>80</v>
      </c>
      <c r="AV885" s="273" t="s">
        <v>144</v>
      </c>
      <c r="AW885" s="273" t="s">
        <v>32</v>
      </c>
      <c r="AX885" s="273" t="s">
        <v>78</v>
      </c>
      <c r="AY885" s="275" t="s">
        <v>137</v>
      </c>
    </row>
    <row r="886" spans="1:65" s="171" customFormat="1" ht="16.5" customHeight="1">
      <c r="A886" s="168"/>
      <c r="B886" s="169"/>
      <c r="C886" s="240" t="s">
        <v>1069</v>
      </c>
      <c r="D886" s="240" t="s">
        <v>139</v>
      </c>
      <c r="E886" s="241" t="s">
        <v>1070</v>
      </c>
      <c r="F886" s="242" t="s">
        <v>1071</v>
      </c>
      <c r="G886" s="243" t="s">
        <v>142</v>
      </c>
      <c r="H886" s="244">
        <v>54.805999999999997</v>
      </c>
      <c r="I886" s="77"/>
      <c r="J886" s="245">
        <f>ROUND(I886*H886,2)</f>
        <v>0</v>
      </c>
      <c r="K886" s="242" t="s">
        <v>143</v>
      </c>
      <c r="L886" s="169"/>
      <c r="M886" s="246" t="s">
        <v>3</v>
      </c>
      <c r="N886" s="247" t="s">
        <v>41</v>
      </c>
      <c r="O886" s="248"/>
      <c r="P886" s="249">
        <f>O886*H886</f>
        <v>0</v>
      </c>
      <c r="Q886" s="249">
        <v>2.7E-4</v>
      </c>
      <c r="R886" s="249">
        <f>Q886*H886</f>
        <v>1.4797619999999999E-2</v>
      </c>
      <c r="S886" s="249">
        <v>0</v>
      </c>
      <c r="T886" s="250">
        <f>S886*H886</f>
        <v>0</v>
      </c>
      <c r="U886" s="168"/>
      <c r="V886" s="168"/>
      <c r="W886" s="168"/>
      <c r="X886" s="168"/>
      <c r="Y886" s="168"/>
      <c r="Z886" s="168"/>
      <c r="AA886" s="168"/>
      <c r="AB886" s="168"/>
      <c r="AC886" s="168"/>
      <c r="AD886" s="168"/>
      <c r="AE886" s="168"/>
      <c r="AR886" s="251" t="s">
        <v>250</v>
      </c>
      <c r="AT886" s="251" t="s">
        <v>139</v>
      </c>
      <c r="AU886" s="251" t="s">
        <v>80</v>
      </c>
      <c r="AY886" s="160" t="s">
        <v>137</v>
      </c>
      <c r="BE886" s="252">
        <f>IF(N886="základní",J886,0)</f>
        <v>0</v>
      </c>
      <c r="BF886" s="252">
        <f>IF(N886="snížená",J886,0)</f>
        <v>0</v>
      </c>
      <c r="BG886" s="252">
        <f>IF(N886="zákl. přenesená",J886,0)</f>
        <v>0</v>
      </c>
      <c r="BH886" s="252">
        <f>IF(N886="sníž. přenesená",J886,0)</f>
        <v>0</v>
      </c>
      <c r="BI886" s="252">
        <f>IF(N886="nulová",J886,0)</f>
        <v>0</v>
      </c>
      <c r="BJ886" s="160" t="s">
        <v>78</v>
      </c>
      <c r="BK886" s="252">
        <f>ROUND(I886*H886,2)</f>
        <v>0</v>
      </c>
      <c r="BL886" s="160" t="s">
        <v>250</v>
      </c>
      <c r="BM886" s="251" t="s">
        <v>1072</v>
      </c>
    </row>
    <row r="887" spans="1:65" s="171" customFormat="1" ht="76.8">
      <c r="A887" s="168"/>
      <c r="B887" s="169"/>
      <c r="C887" s="168"/>
      <c r="D887" s="253" t="s">
        <v>146</v>
      </c>
      <c r="E887" s="168"/>
      <c r="F887" s="254" t="s">
        <v>1073</v>
      </c>
      <c r="G887" s="168"/>
      <c r="H887" s="168"/>
      <c r="I887" s="168"/>
      <c r="J887" s="168"/>
      <c r="K887" s="168"/>
      <c r="L887" s="169"/>
      <c r="M887" s="255"/>
      <c r="N887" s="256"/>
      <c r="O887" s="248"/>
      <c r="P887" s="248"/>
      <c r="Q887" s="248"/>
      <c r="R887" s="248"/>
      <c r="S887" s="248"/>
      <c r="T887" s="257"/>
      <c r="U887" s="168"/>
      <c r="V887" s="168"/>
      <c r="W887" s="168"/>
      <c r="X887" s="168"/>
      <c r="Y887" s="168"/>
      <c r="Z887" s="168"/>
      <c r="AA887" s="168"/>
      <c r="AB887" s="168"/>
      <c r="AC887" s="168"/>
      <c r="AD887" s="168"/>
      <c r="AE887" s="168"/>
      <c r="AT887" s="160" t="s">
        <v>146</v>
      </c>
      <c r="AU887" s="160" t="s">
        <v>80</v>
      </c>
    </row>
    <row r="888" spans="1:65" s="258" customFormat="1">
      <c r="B888" s="259"/>
      <c r="D888" s="253" t="s">
        <v>148</v>
      </c>
      <c r="E888" s="260" t="s">
        <v>3</v>
      </c>
      <c r="F888" s="261" t="s">
        <v>674</v>
      </c>
      <c r="H888" s="262">
        <v>3.96</v>
      </c>
      <c r="L888" s="259"/>
      <c r="M888" s="263"/>
      <c r="N888" s="264"/>
      <c r="O888" s="264"/>
      <c r="P888" s="264"/>
      <c r="Q888" s="264"/>
      <c r="R888" s="264"/>
      <c r="S888" s="264"/>
      <c r="T888" s="265"/>
      <c r="AT888" s="260" t="s">
        <v>148</v>
      </c>
      <c r="AU888" s="260" t="s">
        <v>80</v>
      </c>
      <c r="AV888" s="258" t="s">
        <v>80</v>
      </c>
      <c r="AW888" s="258" t="s">
        <v>32</v>
      </c>
      <c r="AX888" s="258" t="s">
        <v>70</v>
      </c>
      <c r="AY888" s="260" t="s">
        <v>137</v>
      </c>
    </row>
    <row r="889" spans="1:65" s="258" customFormat="1">
      <c r="B889" s="259"/>
      <c r="D889" s="253" t="s">
        <v>148</v>
      </c>
      <c r="E889" s="260" t="s">
        <v>3</v>
      </c>
      <c r="F889" s="261" t="s">
        <v>675</v>
      </c>
      <c r="H889" s="262">
        <v>1.296</v>
      </c>
      <c r="L889" s="259"/>
      <c r="M889" s="263"/>
      <c r="N889" s="264"/>
      <c r="O889" s="264"/>
      <c r="P889" s="264"/>
      <c r="Q889" s="264"/>
      <c r="R889" s="264"/>
      <c r="S889" s="264"/>
      <c r="T889" s="265"/>
      <c r="AT889" s="260" t="s">
        <v>148</v>
      </c>
      <c r="AU889" s="260" t="s">
        <v>80</v>
      </c>
      <c r="AV889" s="258" t="s">
        <v>80</v>
      </c>
      <c r="AW889" s="258" t="s">
        <v>32</v>
      </c>
      <c r="AX889" s="258" t="s">
        <v>70</v>
      </c>
      <c r="AY889" s="260" t="s">
        <v>137</v>
      </c>
    </row>
    <row r="890" spans="1:65" s="258" customFormat="1">
      <c r="B890" s="259"/>
      <c r="D890" s="253" t="s">
        <v>148</v>
      </c>
      <c r="E890" s="260" t="s">
        <v>3</v>
      </c>
      <c r="F890" s="261" t="s">
        <v>676</v>
      </c>
      <c r="H890" s="262">
        <v>1.3819999999999999</v>
      </c>
      <c r="L890" s="259"/>
      <c r="M890" s="263"/>
      <c r="N890" s="264"/>
      <c r="O890" s="264"/>
      <c r="P890" s="264"/>
      <c r="Q890" s="264"/>
      <c r="R890" s="264"/>
      <c r="S890" s="264"/>
      <c r="T890" s="265"/>
      <c r="AT890" s="260" t="s">
        <v>148</v>
      </c>
      <c r="AU890" s="260" t="s">
        <v>80</v>
      </c>
      <c r="AV890" s="258" t="s">
        <v>80</v>
      </c>
      <c r="AW890" s="258" t="s">
        <v>32</v>
      </c>
      <c r="AX890" s="258" t="s">
        <v>70</v>
      </c>
      <c r="AY890" s="260" t="s">
        <v>137</v>
      </c>
    </row>
    <row r="891" spans="1:65" s="258" customFormat="1">
      <c r="B891" s="259"/>
      <c r="D891" s="253" t="s">
        <v>148</v>
      </c>
      <c r="E891" s="260" t="s">
        <v>3</v>
      </c>
      <c r="F891" s="261" t="s">
        <v>678</v>
      </c>
      <c r="H891" s="262">
        <v>2.91</v>
      </c>
      <c r="L891" s="259"/>
      <c r="M891" s="263"/>
      <c r="N891" s="264"/>
      <c r="O891" s="264"/>
      <c r="P891" s="264"/>
      <c r="Q891" s="264"/>
      <c r="R891" s="264"/>
      <c r="S891" s="264"/>
      <c r="T891" s="265"/>
      <c r="AT891" s="260" t="s">
        <v>148</v>
      </c>
      <c r="AU891" s="260" t="s">
        <v>80</v>
      </c>
      <c r="AV891" s="258" t="s">
        <v>80</v>
      </c>
      <c r="AW891" s="258" t="s">
        <v>32</v>
      </c>
      <c r="AX891" s="258" t="s">
        <v>70</v>
      </c>
      <c r="AY891" s="260" t="s">
        <v>137</v>
      </c>
    </row>
    <row r="892" spans="1:65" s="258" customFormat="1">
      <c r="B892" s="259"/>
      <c r="D892" s="253" t="s">
        <v>148</v>
      </c>
      <c r="E892" s="260" t="s">
        <v>3</v>
      </c>
      <c r="F892" s="261" t="s">
        <v>679</v>
      </c>
      <c r="H892" s="262">
        <v>11.475</v>
      </c>
      <c r="L892" s="259"/>
      <c r="M892" s="263"/>
      <c r="N892" s="264"/>
      <c r="O892" s="264"/>
      <c r="P892" s="264"/>
      <c r="Q892" s="264"/>
      <c r="R892" s="264"/>
      <c r="S892" s="264"/>
      <c r="T892" s="265"/>
      <c r="AT892" s="260" t="s">
        <v>148</v>
      </c>
      <c r="AU892" s="260" t="s">
        <v>80</v>
      </c>
      <c r="AV892" s="258" t="s">
        <v>80</v>
      </c>
      <c r="AW892" s="258" t="s">
        <v>32</v>
      </c>
      <c r="AX892" s="258" t="s">
        <v>70</v>
      </c>
      <c r="AY892" s="260" t="s">
        <v>137</v>
      </c>
    </row>
    <row r="893" spans="1:65" s="258" customFormat="1">
      <c r="B893" s="259"/>
      <c r="D893" s="253" t="s">
        <v>148</v>
      </c>
      <c r="E893" s="260" t="s">
        <v>3</v>
      </c>
      <c r="F893" s="261" t="s">
        <v>680</v>
      </c>
      <c r="H893" s="262">
        <v>3.0659999999999998</v>
      </c>
      <c r="L893" s="259"/>
      <c r="M893" s="263"/>
      <c r="N893" s="264"/>
      <c r="O893" s="264"/>
      <c r="P893" s="264"/>
      <c r="Q893" s="264"/>
      <c r="R893" s="264"/>
      <c r="S893" s="264"/>
      <c r="T893" s="265"/>
      <c r="AT893" s="260" t="s">
        <v>148</v>
      </c>
      <c r="AU893" s="260" t="s">
        <v>80</v>
      </c>
      <c r="AV893" s="258" t="s">
        <v>80</v>
      </c>
      <c r="AW893" s="258" t="s">
        <v>32</v>
      </c>
      <c r="AX893" s="258" t="s">
        <v>70</v>
      </c>
      <c r="AY893" s="260" t="s">
        <v>137</v>
      </c>
    </row>
    <row r="894" spans="1:65" s="258" customFormat="1">
      <c r="B894" s="259"/>
      <c r="D894" s="253" t="s">
        <v>148</v>
      </c>
      <c r="E894" s="260" t="s">
        <v>3</v>
      </c>
      <c r="F894" s="261" t="s">
        <v>664</v>
      </c>
      <c r="H894" s="262">
        <v>1.46</v>
      </c>
      <c r="L894" s="259"/>
      <c r="M894" s="263"/>
      <c r="N894" s="264"/>
      <c r="O894" s="264"/>
      <c r="P894" s="264"/>
      <c r="Q894" s="264"/>
      <c r="R894" s="264"/>
      <c r="S894" s="264"/>
      <c r="T894" s="265"/>
      <c r="AT894" s="260" t="s">
        <v>148</v>
      </c>
      <c r="AU894" s="260" t="s">
        <v>80</v>
      </c>
      <c r="AV894" s="258" t="s">
        <v>80</v>
      </c>
      <c r="AW894" s="258" t="s">
        <v>32</v>
      </c>
      <c r="AX894" s="258" t="s">
        <v>70</v>
      </c>
      <c r="AY894" s="260" t="s">
        <v>137</v>
      </c>
    </row>
    <row r="895" spans="1:65" s="258" customFormat="1">
      <c r="B895" s="259"/>
      <c r="D895" s="253" t="s">
        <v>148</v>
      </c>
      <c r="E895" s="260" t="s">
        <v>3</v>
      </c>
      <c r="F895" s="261" t="s">
        <v>665</v>
      </c>
      <c r="H895" s="262">
        <v>1.117</v>
      </c>
      <c r="L895" s="259"/>
      <c r="M895" s="263"/>
      <c r="N895" s="264"/>
      <c r="O895" s="264"/>
      <c r="P895" s="264"/>
      <c r="Q895" s="264"/>
      <c r="R895" s="264"/>
      <c r="S895" s="264"/>
      <c r="T895" s="265"/>
      <c r="AT895" s="260" t="s">
        <v>148</v>
      </c>
      <c r="AU895" s="260" t="s">
        <v>80</v>
      </c>
      <c r="AV895" s="258" t="s">
        <v>80</v>
      </c>
      <c r="AW895" s="258" t="s">
        <v>32</v>
      </c>
      <c r="AX895" s="258" t="s">
        <v>70</v>
      </c>
      <c r="AY895" s="260" t="s">
        <v>137</v>
      </c>
    </row>
    <row r="896" spans="1:65" s="258" customFormat="1">
      <c r="B896" s="259"/>
      <c r="D896" s="253" t="s">
        <v>148</v>
      </c>
      <c r="E896" s="260" t="s">
        <v>3</v>
      </c>
      <c r="F896" s="261" t="s">
        <v>1074</v>
      </c>
      <c r="H896" s="262">
        <v>3.6</v>
      </c>
      <c r="L896" s="259"/>
      <c r="M896" s="263"/>
      <c r="N896" s="264"/>
      <c r="O896" s="264"/>
      <c r="P896" s="264"/>
      <c r="Q896" s="264"/>
      <c r="R896" s="264"/>
      <c r="S896" s="264"/>
      <c r="T896" s="265"/>
      <c r="AT896" s="260" t="s">
        <v>148</v>
      </c>
      <c r="AU896" s="260" t="s">
        <v>80</v>
      </c>
      <c r="AV896" s="258" t="s">
        <v>80</v>
      </c>
      <c r="AW896" s="258" t="s">
        <v>32</v>
      </c>
      <c r="AX896" s="258" t="s">
        <v>70</v>
      </c>
      <c r="AY896" s="260" t="s">
        <v>137</v>
      </c>
    </row>
    <row r="897" spans="1:65" s="258" customFormat="1">
      <c r="B897" s="259"/>
      <c r="D897" s="253" t="s">
        <v>148</v>
      </c>
      <c r="E897" s="260" t="s">
        <v>3</v>
      </c>
      <c r="F897" s="261" t="s">
        <v>681</v>
      </c>
      <c r="H897" s="262">
        <v>7.2</v>
      </c>
      <c r="L897" s="259"/>
      <c r="M897" s="263"/>
      <c r="N897" s="264"/>
      <c r="O897" s="264"/>
      <c r="P897" s="264"/>
      <c r="Q897" s="264"/>
      <c r="R897" s="264"/>
      <c r="S897" s="264"/>
      <c r="T897" s="265"/>
      <c r="AT897" s="260" t="s">
        <v>148</v>
      </c>
      <c r="AU897" s="260" t="s">
        <v>80</v>
      </c>
      <c r="AV897" s="258" t="s">
        <v>80</v>
      </c>
      <c r="AW897" s="258" t="s">
        <v>32</v>
      </c>
      <c r="AX897" s="258" t="s">
        <v>70</v>
      </c>
      <c r="AY897" s="260" t="s">
        <v>137</v>
      </c>
    </row>
    <row r="898" spans="1:65" s="258" customFormat="1">
      <c r="B898" s="259"/>
      <c r="D898" s="253" t="s">
        <v>148</v>
      </c>
      <c r="E898" s="260" t="s">
        <v>3</v>
      </c>
      <c r="F898" s="261" t="s">
        <v>682</v>
      </c>
      <c r="H898" s="262">
        <v>1.3</v>
      </c>
      <c r="L898" s="259"/>
      <c r="M898" s="263"/>
      <c r="N898" s="264"/>
      <c r="O898" s="264"/>
      <c r="P898" s="264"/>
      <c r="Q898" s="264"/>
      <c r="R898" s="264"/>
      <c r="S898" s="264"/>
      <c r="T898" s="265"/>
      <c r="AT898" s="260" t="s">
        <v>148</v>
      </c>
      <c r="AU898" s="260" t="s">
        <v>80</v>
      </c>
      <c r="AV898" s="258" t="s">
        <v>80</v>
      </c>
      <c r="AW898" s="258" t="s">
        <v>32</v>
      </c>
      <c r="AX898" s="258" t="s">
        <v>70</v>
      </c>
      <c r="AY898" s="260" t="s">
        <v>137</v>
      </c>
    </row>
    <row r="899" spans="1:65" s="258" customFormat="1">
      <c r="B899" s="259"/>
      <c r="D899" s="253" t="s">
        <v>148</v>
      </c>
      <c r="E899" s="260" t="s">
        <v>3</v>
      </c>
      <c r="F899" s="261" t="s">
        <v>683</v>
      </c>
      <c r="H899" s="262">
        <v>2.52</v>
      </c>
      <c r="L899" s="259"/>
      <c r="M899" s="263"/>
      <c r="N899" s="264"/>
      <c r="O899" s="264"/>
      <c r="P899" s="264"/>
      <c r="Q899" s="264"/>
      <c r="R899" s="264"/>
      <c r="S899" s="264"/>
      <c r="T899" s="265"/>
      <c r="AT899" s="260" t="s">
        <v>148</v>
      </c>
      <c r="AU899" s="260" t="s">
        <v>80</v>
      </c>
      <c r="AV899" s="258" t="s">
        <v>80</v>
      </c>
      <c r="AW899" s="258" t="s">
        <v>32</v>
      </c>
      <c r="AX899" s="258" t="s">
        <v>70</v>
      </c>
      <c r="AY899" s="260" t="s">
        <v>137</v>
      </c>
    </row>
    <row r="900" spans="1:65" s="258" customFormat="1">
      <c r="B900" s="259"/>
      <c r="D900" s="253" t="s">
        <v>148</v>
      </c>
      <c r="E900" s="260" t="s">
        <v>3</v>
      </c>
      <c r="F900" s="261" t="s">
        <v>685</v>
      </c>
      <c r="H900" s="262">
        <v>9.7200000000000006</v>
      </c>
      <c r="L900" s="259"/>
      <c r="M900" s="263"/>
      <c r="N900" s="264"/>
      <c r="O900" s="264"/>
      <c r="P900" s="264"/>
      <c r="Q900" s="264"/>
      <c r="R900" s="264"/>
      <c r="S900" s="264"/>
      <c r="T900" s="265"/>
      <c r="AT900" s="260" t="s">
        <v>148</v>
      </c>
      <c r="AU900" s="260" t="s">
        <v>80</v>
      </c>
      <c r="AV900" s="258" t="s">
        <v>80</v>
      </c>
      <c r="AW900" s="258" t="s">
        <v>32</v>
      </c>
      <c r="AX900" s="258" t="s">
        <v>70</v>
      </c>
      <c r="AY900" s="260" t="s">
        <v>137</v>
      </c>
    </row>
    <row r="901" spans="1:65" s="258" customFormat="1">
      <c r="B901" s="259"/>
      <c r="D901" s="253" t="s">
        <v>148</v>
      </c>
      <c r="E901" s="260" t="s">
        <v>3</v>
      </c>
      <c r="F901" s="261" t="s">
        <v>667</v>
      </c>
      <c r="H901" s="262">
        <v>0.876</v>
      </c>
      <c r="L901" s="259"/>
      <c r="M901" s="263"/>
      <c r="N901" s="264"/>
      <c r="O901" s="264"/>
      <c r="P901" s="264"/>
      <c r="Q901" s="264"/>
      <c r="R901" s="264"/>
      <c r="S901" s="264"/>
      <c r="T901" s="265"/>
      <c r="AT901" s="260" t="s">
        <v>148</v>
      </c>
      <c r="AU901" s="260" t="s">
        <v>80</v>
      </c>
      <c r="AV901" s="258" t="s">
        <v>80</v>
      </c>
      <c r="AW901" s="258" t="s">
        <v>32</v>
      </c>
      <c r="AX901" s="258" t="s">
        <v>70</v>
      </c>
      <c r="AY901" s="260" t="s">
        <v>137</v>
      </c>
    </row>
    <row r="902" spans="1:65" s="258" customFormat="1">
      <c r="B902" s="259"/>
      <c r="D902" s="253" t="s">
        <v>148</v>
      </c>
      <c r="E902" s="260" t="s">
        <v>3</v>
      </c>
      <c r="F902" s="261" t="s">
        <v>668</v>
      </c>
      <c r="H902" s="262">
        <v>0.6</v>
      </c>
      <c r="L902" s="259"/>
      <c r="M902" s="263"/>
      <c r="N902" s="264"/>
      <c r="O902" s="264"/>
      <c r="P902" s="264"/>
      <c r="Q902" s="264"/>
      <c r="R902" s="264"/>
      <c r="S902" s="264"/>
      <c r="T902" s="265"/>
      <c r="AT902" s="260" t="s">
        <v>148</v>
      </c>
      <c r="AU902" s="260" t="s">
        <v>80</v>
      </c>
      <c r="AV902" s="258" t="s">
        <v>80</v>
      </c>
      <c r="AW902" s="258" t="s">
        <v>32</v>
      </c>
      <c r="AX902" s="258" t="s">
        <v>70</v>
      </c>
      <c r="AY902" s="260" t="s">
        <v>137</v>
      </c>
    </row>
    <row r="903" spans="1:65" s="258" customFormat="1">
      <c r="B903" s="259"/>
      <c r="D903" s="253" t="s">
        <v>148</v>
      </c>
      <c r="E903" s="260" t="s">
        <v>3</v>
      </c>
      <c r="F903" s="261" t="s">
        <v>669</v>
      </c>
      <c r="H903" s="262">
        <v>0.68400000000000005</v>
      </c>
      <c r="L903" s="259"/>
      <c r="M903" s="263"/>
      <c r="N903" s="264"/>
      <c r="O903" s="264"/>
      <c r="P903" s="264"/>
      <c r="Q903" s="264"/>
      <c r="R903" s="264"/>
      <c r="S903" s="264"/>
      <c r="T903" s="265"/>
      <c r="AT903" s="260" t="s">
        <v>148</v>
      </c>
      <c r="AU903" s="260" t="s">
        <v>80</v>
      </c>
      <c r="AV903" s="258" t="s">
        <v>80</v>
      </c>
      <c r="AW903" s="258" t="s">
        <v>32</v>
      </c>
      <c r="AX903" s="258" t="s">
        <v>70</v>
      </c>
      <c r="AY903" s="260" t="s">
        <v>137</v>
      </c>
    </row>
    <row r="904" spans="1:65" s="258" customFormat="1">
      <c r="B904" s="259"/>
      <c r="D904" s="253" t="s">
        <v>148</v>
      </c>
      <c r="E904" s="260" t="s">
        <v>3</v>
      </c>
      <c r="F904" s="261" t="s">
        <v>1075</v>
      </c>
      <c r="H904" s="262">
        <v>1</v>
      </c>
      <c r="L904" s="259"/>
      <c r="M904" s="263"/>
      <c r="N904" s="264"/>
      <c r="O904" s="264"/>
      <c r="P904" s="264"/>
      <c r="Q904" s="264"/>
      <c r="R904" s="264"/>
      <c r="S904" s="264"/>
      <c r="T904" s="265"/>
      <c r="AT904" s="260" t="s">
        <v>148</v>
      </c>
      <c r="AU904" s="260" t="s">
        <v>80</v>
      </c>
      <c r="AV904" s="258" t="s">
        <v>80</v>
      </c>
      <c r="AW904" s="258" t="s">
        <v>32</v>
      </c>
      <c r="AX904" s="258" t="s">
        <v>70</v>
      </c>
      <c r="AY904" s="260" t="s">
        <v>137</v>
      </c>
    </row>
    <row r="905" spans="1:65" s="258" customFormat="1">
      <c r="B905" s="259"/>
      <c r="D905" s="253" t="s">
        <v>148</v>
      </c>
      <c r="E905" s="260" t="s">
        <v>3</v>
      </c>
      <c r="F905" s="261" t="s">
        <v>1076</v>
      </c>
      <c r="H905" s="262">
        <v>0.64</v>
      </c>
      <c r="L905" s="259"/>
      <c r="M905" s="263"/>
      <c r="N905" s="264"/>
      <c r="O905" s="264"/>
      <c r="P905" s="264"/>
      <c r="Q905" s="264"/>
      <c r="R905" s="264"/>
      <c r="S905" s="264"/>
      <c r="T905" s="265"/>
      <c r="AT905" s="260" t="s">
        <v>148</v>
      </c>
      <c r="AU905" s="260" t="s">
        <v>80</v>
      </c>
      <c r="AV905" s="258" t="s">
        <v>80</v>
      </c>
      <c r="AW905" s="258" t="s">
        <v>32</v>
      </c>
      <c r="AX905" s="258" t="s">
        <v>70</v>
      </c>
      <c r="AY905" s="260" t="s">
        <v>137</v>
      </c>
    </row>
    <row r="906" spans="1:65" s="273" customFormat="1">
      <c r="B906" s="274"/>
      <c r="D906" s="253" t="s">
        <v>148</v>
      </c>
      <c r="E906" s="275" t="s">
        <v>3</v>
      </c>
      <c r="F906" s="276" t="s">
        <v>184</v>
      </c>
      <c r="H906" s="277">
        <v>54.805999999999997</v>
      </c>
      <c r="L906" s="274"/>
      <c r="M906" s="278"/>
      <c r="N906" s="279"/>
      <c r="O906" s="279"/>
      <c r="P906" s="279"/>
      <c r="Q906" s="279"/>
      <c r="R906" s="279"/>
      <c r="S906" s="279"/>
      <c r="T906" s="280"/>
      <c r="AT906" s="275" t="s">
        <v>148</v>
      </c>
      <c r="AU906" s="275" t="s">
        <v>80</v>
      </c>
      <c r="AV906" s="273" t="s">
        <v>144</v>
      </c>
      <c r="AW906" s="273" t="s">
        <v>32</v>
      </c>
      <c r="AX906" s="273" t="s">
        <v>78</v>
      </c>
      <c r="AY906" s="275" t="s">
        <v>137</v>
      </c>
    </row>
    <row r="907" spans="1:65" s="171" customFormat="1" ht="16.5" customHeight="1">
      <c r="A907" s="168"/>
      <c r="B907" s="169"/>
      <c r="C907" s="281" t="s">
        <v>1077</v>
      </c>
      <c r="D907" s="281" t="s">
        <v>243</v>
      </c>
      <c r="E907" s="282" t="s">
        <v>1078</v>
      </c>
      <c r="F907" s="283" t="s">
        <v>1079</v>
      </c>
      <c r="G907" s="284" t="s">
        <v>142</v>
      </c>
      <c r="H907" s="285">
        <v>9.9770000000000003</v>
      </c>
      <c r="I907" s="78"/>
      <c r="J907" s="286">
        <f>ROUND(I907*H907,2)</f>
        <v>0</v>
      </c>
      <c r="K907" s="283" t="s">
        <v>143</v>
      </c>
      <c r="L907" s="287"/>
      <c r="M907" s="288" t="s">
        <v>3</v>
      </c>
      <c r="N907" s="289" t="s">
        <v>41</v>
      </c>
      <c r="O907" s="248"/>
      <c r="P907" s="249">
        <f>O907*H907</f>
        <v>0</v>
      </c>
      <c r="Q907" s="249">
        <v>4.0280000000000003E-2</v>
      </c>
      <c r="R907" s="249">
        <f>Q907*H907</f>
        <v>0.40187356000000002</v>
      </c>
      <c r="S907" s="249">
        <v>0</v>
      </c>
      <c r="T907" s="250">
        <f>S907*H907</f>
        <v>0</v>
      </c>
      <c r="U907" s="168"/>
      <c r="V907" s="168"/>
      <c r="W907" s="168"/>
      <c r="X907" s="168"/>
      <c r="Y907" s="168"/>
      <c r="Z907" s="168"/>
      <c r="AA907" s="168"/>
      <c r="AB907" s="168"/>
      <c r="AC907" s="168"/>
      <c r="AD907" s="168"/>
      <c r="AE907" s="168"/>
      <c r="AR907" s="251" t="s">
        <v>468</v>
      </c>
      <c r="AT907" s="251" t="s">
        <v>243</v>
      </c>
      <c r="AU907" s="251" t="s">
        <v>80</v>
      </c>
      <c r="AY907" s="160" t="s">
        <v>137</v>
      </c>
      <c r="BE907" s="252">
        <f>IF(N907="základní",J907,0)</f>
        <v>0</v>
      </c>
      <c r="BF907" s="252">
        <f>IF(N907="snížená",J907,0)</f>
        <v>0</v>
      </c>
      <c r="BG907" s="252">
        <f>IF(N907="zákl. přenesená",J907,0)</f>
        <v>0</v>
      </c>
      <c r="BH907" s="252">
        <f>IF(N907="sníž. přenesená",J907,0)</f>
        <v>0</v>
      </c>
      <c r="BI907" s="252">
        <f>IF(N907="nulová",J907,0)</f>
        <v>0</v>
      </c>
      <c r="BJ907" s="160" t="s">
        <v>78</v>
      </c>
      <c r="BK907" s="252">
        <f>ROUND(I907*H907,2)</f>
        <v>0</v>
      </c>
      <c r="BL907" s="160" t="s">
        <v>250</v>
      </c>
      <c r="BM907" s="251" t="s">
        <v>1080</v>
      </c>
    </row>
    <row r="908" spans="1:65" s="258" customFormat="1">
      <c r="B908" s="259"/>
      <c r="D908" s="253" t="s">
        <v>148</v>
      </c>
      <c r="E908" s="260" t="s">
        <v>3</v>
      </c>
      <c r="F908" s="261" t="s">
        <v>664</v>
      </c>
      <c r="H908" s="262">
        <v>1.46</v>
      </c>
      <c r="L908" s="259"/>
      <c r="M908" s="263"/>
      <c r="N908" s="264"/>
      <c r="O908" s="264"/>
      <c r="P908" s="264"/>
      <c r="Q908" s="264"/>
      <c r="R908" s="264"/>
      <c r="S908" s="264"/>
      <c r="T908" s="265"/>
      <c r="AT908" s="260" t="s">
        <v>148</v>
      </c>
      <c r="AU908" s="260" t="s">
        <v>80</v>
      </c>
      <c r="AV908" s="258" t="s">
        <v>80</v>
      </c>
      <c r="AW908" s="258" t="s">
        <v>32</v>
      </c>
      <c r="AX908" s="258" t="s">
        <v>70</v>
      </c>
      <c r="AY908" s="260" t="s">
        <v>137</v>
      </c>
    </row>
    <row r="909" spans="1:65" s="258" customFormat="1">
      <c r="B909" s="259"/>
      <c r="D909" s="253" t="s">
        <v>148</v>
      </c>
      <c r="E909" s="260" t="s">
        <v>3</v>
      </c>
      <c r="F909" s="261" t="s">
        <v>665</v>
      </c>
      <c r="H909" s="262">
        <v>1.117</v>
      </c>
      <c r="L909" s="259"/>
      <c r="M909" s="263"/>
      <c r="N909" s="264"/>
      <c r="O909" s="264"/>
      <c r="P909" s="264"/>
      <c r="Q909" s="264"/>
      <c r="R909" s="264"/>
      <c r="S909" s="264"/>
      <c r="T909" s="265"/>
      <c r="AT909" s="260" t="s">
        <v>148</v>
      </c>
      <c r="AU909" s="260" t="s">
        <v>80</v>
      </c>
      <c r="AV909" s="258" t="s">
        <v>80</v>
      </c>
      <c r="AW909" s="258" t="s">
        <v>32</v>
      </c>
      <c r="AX909" s="258" t="s">
        <v>70</v>
      </c>
      <c r="AY909" s="260" t="s">
        <v>137</v>
      </c>
    </row>
    <row r="910" spans="1:65" s="258" customFormat="1">
      <c r="B910" s="259"/>
      <c r="D910" s="253" t="s">
        <v>148</v>
      </c>
      <c r="E910" s="260" t="s">
        <v>3</v>
      </c>
      <c r="F910" s="261" t="s">
        <v>1074</v>
      </c>
      <c r="H910" s="262">
        <v>3.6</v>
      </c>
      <c r="L910" s="259"/>
      <c r="M910" s="263"/>
      <c r="N910" s="264"/>
      <c r="O910" s="264"/>
      <c r="P910" s="264"/>
      <c r="Q910" s="264"/>
      <c r="R910" s="264"/>
      <c r="S910" s="264"/>
      <c r="T910" s="265"/>
      <c r="AT910" s="260" t="s">
        <v>148</v>
      </c>
      <c r="AU910" s="260" t="s">
        <v>80</v>
      </c>
      <c r="AV910" s="258" t="s">
        <v>80</v>
      </c>
      <c r="AW910" s="258" t="s">
        <v>32</v>
      </c>
      <c r="AX910" s="258" t="s">
        <v>70</v>
      </c>
      <c r="AY910" s="260" t="s">
        <v>137</v>
      </c>
    </row>
    <row r="911" spans="1:65" s="258" customFormat="1">
      <c r="B911" s="259"/>
      <c r="D911" s="253" t="s">
        <v>148</v>
      </c>
      <c r="E911" s="260" t="s">
        <v>3</v>
      </c>
      <c r="F911" s="261" t="s">
        <v>667</v>
      </c>
      <c r="H911" s="262">
        <v>0.876</v>
      </c>
      <c r="L911" s="259"/>
      <c r="M911" s="263"/>
      <c r="N911" s="264"/>
      <c r="O911" s="264"/>
      <c r="P911" s="264"/>
      <c r="Q911" s="264"/>
      <c r="R911" s="264"/>
      <c r="S911" s="264"/>
      <c r="T911" s="265"/>
      <c r="AT911" s="260" t="s">
        <v>148</v>
      </c>
      <c r="AU911" s="260" t="s">
        <v>80</v>
      </c>
      <c r="AV911" s="258" t="s">
        <v>80</v>
      </c>
      <c r="AW911" s="258" t="s">
        <v>32</v>
      </c>
      <c r="AX911" s="258" t="s">
        <v>70</v>
      </c>
      <c r="AY911" s="260" t="s">
        <v>137</v>
      </c>
    </row>
    <row r="912" spans="1:65" s="258" customFormat="1">
      <c r="B912" s="259"/>
      <c r="D912" s="253" t="s">
        <v>148</v>
      </c>
      <c r="E912" s="260" t="s">
        <v>3</v>
      </c>
      <c r="F912" s="261" t="s">
        <v>668</v>
      </c>
      <c r="H912" s="262">
        <v>0.6</v>
      </c>
      <c r="L912" s="259"/>
      <c r="M912" s="263"/>
      <c r="N912" s="264"/>
      <c r="O912" s="264"/>
      <c r="P912" s="264"/>
      <c r="Q912" s="264"/>
      <c r="R912" s="264"/>
      <c r="S912" s="264"/>
      <c r="T912" s="265"/>
      <c r="AT912" s="260" t="s">
        <v>148</v>
      </c>
      <c r="AU912" s="260" t="s">
        <v>80</v>
      </c>
      <c r="AV912" s="258" t="s">
        <v>80</v>
      </c>
      <c r="AW912" s="258" t="s">
        <v>32</v>
      </c>
      <c r="AX912" s="258" t="s">
        <v>70</v>
      </c>
      <c r="AY912" s="260" t="s">
        <v>137</v>
      </c>
    </row>
    <row r="913" spans="1:65" s="258" customFormat="1">
      <c r="B913" s="259"/>
      <c r="D913" s="253" t="s">
        <v>148</v>
      </c>
      <c r="E913" s="260" t="s">
        <v>3</v>
      </c>
      <c r="F913" s="261" t="s">
        <v>669</v>
      </c>
      <c r="H913" s="262">
        <v>0.68400000000000005</v>
      </c>
      <c r="L913" s="259"/>
      <c r="M913" s="263"/>
      <c r="N913" s="264"/>
      <c r="O913" s="264"/>
      <c r="P913" s="264"/>
      <c r="Q913" s="264"/>
      <c r="R913" s="264"/>
      <c r="S913" s="264"/>
      <c r="T913" s="265"/>
      <c r="AT913" s="260" t="s">
        <v>148</v>
      </c>
      <c r="AU913" s="260" t="s">
        <v>80</v>
      </c>
      <c r="AV913" s="258" t="s">
        <v>80</v>
      </c>
      <c r="AW913" s="258" t="s">
        <v>32</v>
      </c>
      <c r="AX913" s="258" t="s">
        <v>70</v>
      </c>
      <c r="AY913" s="260" t="s">
        <v>137</v>
      </c>
    </row>
    <row r="914" spans="1:65" s="258" customFormat="1">
      <c r="B914" s="259"/>
      <c r="D914" s="253" t="s">
        <v>148</v>
      </c>
      <c r="E914" s="260" t="s">
        <v>3</v>
      </c>
      <c r="F914" s="261" t="s">
        <v>1075</v>
      </c>
      <c r="H914" s="262">
        <v>1</v>
      </c>
      <c r="L914" s="259"/>
      <c r="M914" s="263"/>
      <c r="N914" s="264"/>
      <c r="O914" s="264"/>
      <c r="P914" s="264"/>
      <c r="Q914" s="264"/>
      <c r="R914" s="264"/>
      <c r="S914" s="264"/>
      <c r="T914" s="265"/>
      <c r="AT914" s="260" t="s">
        <v>148</v>
      </c>
      <c r="AU914" s="260" t="s">
        <v>80</v>
      </c>
      <c r="AV914" s="258" t="s">
        <v>80</v>
      </c>
      <c r="AW914" s="258" t="s">
        <v>32</v>
      </c>
      <c r="AX914" s="258" t="s">
        <v>70</v>
      </c>
      <c r="AY914" s="260" t="s">
        <v>137</v>
      </c>
    </row>
    <row r="915" spans="1:65" s="258" customFormat="1">
      <c r="B915" s="259"/>
      <c r="D915" s="253" t="s">
        <v>148</v>
      </c>
      <c r="E915" s="260" t="s">
        <v>3</v>
      </c>
      <c r="F915" s="261" t="s">
        <v>1076</v>
      </c>
      <c r="H915" s="262">
        <v>0.64</v>
      </c>
      <c r="L915" s="259"/>
      <c r="M915" s="263"/>
      <c r="N915" s="264"/>
      <c r="O915" s="264"/>
      <c r="P915" s="264"/>
      <c r="Q915" s="264"/>
      <c r="R915" s="264"/>
      <c r="S915" s="264"/>
      <c r="T915" s="265"/>
      <c r="AT915" s="260" t="s">
        <v>148</v>
      </c>
      <c r="AU915" s="260" t="s">
        <v>80</v>
      </c>
      <c r="AV915" s="258" t="s">
        <v>80</v>
      </c>
      <c r="AW915" s="258" t="s">
        <v>32</v>
      </c>
      <c r="AX915" s="258" t="s">
        <v>70</v>
      </c>
      <c r="AY915" s="260" t="s">
        <v>137</v>
      </c>
    </row>
    <row r="916" spans="1:65" s="273" customFormat="1">
      <c r="B916" s="274"/>
      <c r="D916" s="253" t="s">
        <v>148</v>
      </c>
      <c r="E916" s="275" t="s">
        <v>3</v>
      </c>
      <c r="F916" s="276" t="s">
        <v>184</v>
      </c>
      <c r="H916" s="277">
        <v>9.9770000000000003</v>
      </c>
      <c r="L916" s="274"/>
      <c r="M916" s="278"/>
      <c r="N916" s="279"/>
      <c r="O916" s="279"/>
      <c r="P916" s="279"/>
      <c r="Q916" s="279"/>
      <c r="R916" s="279"/>
      <c r="S916" s="279"/>
      <c r="T916" s="280"/>
      <c r="AT916" s="275" t="s">
        <v>148</v>
      </c>
      <c r="AU916" s="275" t="s">
        <v>80</v>
      </c>
      <c r="AV916" s="273" t="s">
        <v>144</v>
      </c>
      <c r="AW916" s="273" t="s">
        <v>32</v>
      </c>
      <c r="AX916" s="273" t="s">
        <v>78</v>
      </c>
      <c r="AY916" s="275" t="s">
        <v>137</v>
      </c>
    </row>
    <row r="917" spans="1:65" s="171" customFormat="1" ht="16.5" customHeight="1">
      <c r="A917" s="168"/>
      <c r="B917" s="169"/>
      <c r="C917" s="281" t="s">
        <v>1081</v>
      </c>
      <c r="D917" s="281" t="s">
        <v>243</v>
      </c>
      <c r="E917" s="282" t="s">
        <v>1082</v>
      </c>
      <c r="F917" s="283" t="s">
        <v>1083</v>
      </c>
      <c r="G917" s="284" t="s">
        <v>142</v>
      </c>
      <c r="H917" s="285">
        <v>44.829000000000001</v>
      </c>
      <c r="I917" s="78"/>
      <c r="J917" s="286">
        <f>ROUND(I917*H917,2)</f>
        <v>0</v>
      </c>
      <c r="K917" s="283" t="s">
        <v>143</v>
      </c>
      <c r="L917" s="287"/>
      <c r="M917" s="288" t="s">
        <v>3</v>
      </c>
      <c r="N917" s="289" t="s">
        <v>41</v>
      </c>
      <c r="O917" s="248"/>
      <c r="P917" s="249">
        <f>O917*H917</f>
        <v>0</v>
      </c>
      <c r="Q917" s="249">
        <v>3.056E-2</v>
      </c>
      <c r="R917" s="249">
        <f>Q917*H917</f>
        <v>1.3699742400000001</v>
      </c>
      <c r="S917" s="249">
        <v>0</v>
      </c>
      <c r="T917" s="250">
        <f>S917*H917</f>
        <v>0</v>
      </c>
      <c r="U917" s="168"/>
      <c r="V917" s="168"/>
      <c r="W917" s="168"/>
      <c r="X917" s="168"/>
      <c r="Y917" s="168"/>
      <c r="Z917" s="168"/>
      <c r="AA917" s="168"/>
      <c r="AB917" s="168"/>
      <c r="AC917" s="168"/>
      <c r="AD917" s="168"/>
      <c r="AE917" s="168"/>
      <c r="AR917" s="251" t="s">
        <v>468</v>
      </c>
      <c r="AT917" s="251" t="s">
        <v>243</v>
      </c>
      <c r="AU917" s="251" t="s">
        <v>80</v>
      </c>
      <c r="AY917" s="160" t="s">
        <v>137</v>
      </c>
      <c r="BE917" s="252">
        <f>IF(N917="základní",J917,0)</f>
        <v>0</v>
      </c>
      <c r="BF917" s="252">
        <f>IF(N917="snížená",J917,0)</f>
        <v>0</v>
      </c>
      <c r="BG917" s="252">
        <f>IF(N917="zákl. přenesená",J917,0)</f>
        <v>0</v>
      </c>
      <c r="BH917" s="252">
        <f>IF(N917="sníž. přenesená",J917,0)</f>
        <v>0</v>
      </c>
      <c r="BI917" s="252">
        <f>IF(N917="nulová",J917,0)</f>
        <v>0</v>
      </c>
      <c r="BJ917" s="160" t="s">
        <v>78</v>
      </c>
      <c r="BK917" s="252">
        <f>ROUND(I917*H917,2)</f>
        <v>0</v>
      </c>
      <c r="BL917" s="160" t="s">
        <v>250</v>
      </c>
      <c r="BM917" s="251" t="s">
        <v>1084</v>
      </c>
    </row>
    <row r="918" spans="1:65" s="258" customFormat="1">
      <c r="B918" s="259"/>
      <c r="D918" s="253" t="s">
        <v>148</v>
      </c>
      <c r="E918" s="260" t="s">
        <v>3</v>
      </c>
      <c r="F918" s="261" t="s">
        <v>674</v>
      </c>
      <c r="H918" s="262">
        <v>3.96</v>
      </c>
      <c r="L918" s="259"/>
      <c r="M918" s="263"/>
      <c r="N918" s="264"/>
      <c r="O918" s="264"/>
      <c r="P918" s="264"/>
      <c r="Q918" s="264"/>
      <c r="R918" s="264"/>
      <c r="S918" s="264"/>
      <c r="T918" s="265"/>
      <c r="AT918" s="260" t="s">
        <v>148</v>
      </c>
      <c r="AU918" s="260" t="s">
        <v>80</v>
      </c>
      <c r="AV918" s="258" t="s">
        <v>80</v>
      </c>
      <c r="AW918" s="258" t="s">
        <v>32</v>
      </c>
      <c r="AX918" s="258" t="s">
        <v>70</v>
      </c>
      <c r="AY918" s="260" t="s">
        <v>137</v>
      </c>
    </row>
    <row r="919" spans="1:65" s="258" customFormat="1">
      <c r="B919" s="259"/>
      <c r="D919" s="253" t="s">
        <v>148</v>
      </c>
      <c r="E919" s="260" t="s">
        <v>3</v>
      </c>
      <c r="F919" s="261" t="s">
        <v>675</v>
      </c>
      <c r="H919" s="262">
        <v>1.296</v>
      </c>
      <c r="L919" s="259"/>
      <c r="M919" s="263"/>
      <c r="N919" s="264"/>
      <c r="O919" s="264"/>
      <c r="P919" s="264"/>
      <c r="Q919" s="264"/>
      <c r="R919" s="264"/>
      <c r="S919" s="264"/>
      <c r="T919" s="265"/>
      <c r="AT919" s="260" t="s">
        <v>148</v>
      </c>
      <c r="AU919" s="260" t="s">
        <v>80</v>
      </c>
      <c r="AV919" s="258" t="s">
        <v>80</v>
      </c>
      <c r="AW919" s="258" t="s">
        <v>32</v>
      </c>
      <c r="AX919" s="258" t="s">
        <v>70</v>
      </c>
      <c r="AY919" s="260" t="s">
        <v>137</v>
      </c>
    </row>
    <row r="920" spans="1:65" s="258" customFormat="1">
      <c r="B920" s="259"/>
      <c r="D920" s="253" t="s">
        <v>148</v>
      </c>
      <c r="E920" s="260" t="s">
        <v>3</v>
      </c>
      <c r="F920" s="261" t="s">
        <v>676</v>
      </c>
      <c r="H920" s="262">
        <v>1.3819999999999999</v>
      </c>
      <c r="L920" s="259"/>
      <c r="M920" s="263"/>
      <c r="N920" s="264"/>
      <c r="O920" s="264"/>
      <c r="P920" s="264"/>
      <c r="Q920" s="264"/>
      <c r="R920" s="264"/>
      <c r="S920" s="264"/>
      <c r="T920" s="265"/>
      <c r="AT920" s="260" t="s">
        <v>148</v>
      </c>
      <c r="AU920" s="260" t="s">
        <v>80</v>
      </c>
      <c r="AV920" s="258" t="s">
        <v>80</v>
      </c>
      <c r="AW920" s="258" t="s">
        <v>32</v>
      </c>
      <c r="AX920" s="258" t="s">
        <v>70</v>
      </c>
      <c r="AY920" s="260" t="s">
        <v>137</v>
      </c>
    </row>
    <row r="921" spans="1:65" s="258" customFormat="1">
      <c r="B921" s="259"/>
      <c r="D921" s="253" t="s">
        <v>148</v>
      </c>
      <c r="E921" s="260" t="s">
        <v>3</v>
      </c>
      <c r="F921" s="261" t="s">
        <v>678</v>
      </c>
      <c r="H921" s="262">
        <v>2.91</v>
      </c>
      <c r="L921" s="259"/>
      <c r="M921" s="263"/>
      <c r="N921" s="264"/>
      <c r="O921" s="264"/>
      <c r="P921" s="264"/>
      <c r="Q921" s="264"/>
      <c r="R921" s="264"/>
      <c r="S921" s="264"/>
      <c r="T921" s="265"/>
      <c r="AT921" s="260" t="s">
        <v>148</v>
      </c>
      <c r="AU921" s="260" t="s">
        <v>80</v>
      </c>
      <c r="AV921" s="258" t="s">
        <v>80</v>
      </c>
      <c r="AW921" s="258" t="s">
        <v>32</v>
      </c>
      <c r="AX921" s="258" t="s">
        <v>70</v>
      </c>
      <c r="AY921" s="260" t="s">
        <v>137</v>
      </c>
    </row>
    <row r="922" spans="1:65" s="258" customFormat="1">
      <c r="B922" s="259"/>
      <c r="D922" s="253" t="s">
        <v>148</v>
      </c>
      <c r="E922" s="260" t="s">
        <v>3</v>
      </c>
      <c r="F922" s="261" t="s">
        <v>679</v>
      </c>
      <c r="H922" s="262">
        <v>11.475</v>
      </c>
      <c r="L922" s="259"/>
      <c r="M922" s="263"/>
      <c r="N922" s="264"/>
      <c r="O922" s="264"/>
      <c r="P922" s="264"/>
      <c r="Q922" s="264"/>
      <c r="R922" s="264"/>
      <c r="S922" s="264"/>
      <c r="T922" s="265"/>
      <c r="AT922" s="260" t="s">
        <v>148</v>
      </c>
      <c r="AU922" s="260" t="s">
        <v>80</v>
      </c>
      <c r="AV922" s="258" t="s">
        <v>80</v>
      </c>
      <c r="AW922" s="258" t="s">
        <v>32</v>
      </c>
      <c r="AX922" s="258" t="s">
        <v>70</v>
      </c>
      <c r="AY922" s="260" t="s">
        <v>137</v>
      </c>
    </row>
    <row r="923" spans="1:65" s="258" customFormat="1">
      <c r="B923" s="259"/>
      <c r="D923" s="253" t="s">
        <v>148</v>
      </c>
      <c r="E923" s="260" t="s">
        <v>3</v>
      </c>
      <c r="F923" s="261" t="s">
        <v>680</v>
      </c>
      <c r="H923" s="262">
        <v>3.0659999999999998</v>
      </c>
      <c r="L923" s="259"/>
      <c r="M923" s="263"/>
      <c r="N923" s="264"/>
      <c r="O923" s="264"/>
      <c r="P923" s="264"/>
      <c r="Q923" s="264"/>
      <c r="R923" s="264"/>
      <c r="S923" s="264"/>
      <c r="T923" s="265"/>
      <c r="AT923" s="260" t="s">
        <v>148</v>
      </c>
      <c r="AU923" s="260" t="s">
        <v>80</v>
      </c>
      <c r="AV923" s="258" t="s">
        <v>80</v>
      </c>
      <c r="AW923" s="258" t="s">
        <v>32</v>
      </c>
      <c r="AX923" s="258" t="s">
        <v>70</v>
      </c>
      <c r="AY923" s="260" t="s">
        <v>137</v>
      </c>
    </row>
    <row r="924" spans="1:65" s="258" customFormat="1">
      <c r="B924" s="259"/>
      <c r="D924" s="253" t="s">
        <v>148</v>
      </c>
      <c r="E924" s="260" t="s">
        <v>3</v>
      </c>
      <c r="F924" s="261" t="s">
        <v>681</v>
      </c>
      <c r="H924" s="262">
        <v>7.2</v>
      </c>
      <c r="L924" s="259"/>
      <c r="M924" s="263"/>
      <c r="N924" s="264"/>
      <c r="O924" s="264"/>
      <c r="P924" s="264"/>
      <c r="Q924" s="264"/>
      <c r="R924" s="264"/>
      <c r="S924" s="264"/>
      <c r="T924" s="265"/>
      <c r="AT924" s="260" t="s">
        <v>148</v>
      </c>
      <c r="AU924" s="260" t="s">
        <v>80</v>
      </c>
      <c r="AV924" s="258" t="s">
        <v>80</v>
      </c>
      <c r="AW924" s="258" t="s">
        <v>32</v>
      </c>
      <c r="AX924" s="258" t="s">
        <v>70</v>
      </c>
      <c r="AY924" s="260" t="s">
        <v>137</v>
      </c>
    </row>
    <row r="925" spans="1:65" s="258" customFormat="1">
      <c r="B925" s="259"/>
      <c r="D925" s="253" t="s">
        <v>148</v>
      </c>
      <c r="E925" s="260" t="s">
        <v>3</v>
      </c>
      <c r="F925" s="261" t="s">
        <v>682</v>
      </c>
      <c r="H925" s="262">
        <v>1.3</v>
      </c>
      <c r="L925" s="259"/>
      <c r="M925" s="263"/>
      <c r="N925" s="264"/>
      <c r="O925" s="264"/>
      <c r="P925" s="264"/>
      <c r="Q925" s="264"/>
      <c r="R925" s="264"/>
      <c r="S925" s="264"/>
      <c r="T925" s="265"/>
      <c r="AT925" s="260" t="s">
        <v>148</v>
      </c>
      <c r="AU925" s="260" t="s">
        <v>80</v>
      </c>
      <c r="AV925" s="258" t="s">
        <v>80</v>
      </c>
      <c r="AW925" s="258" t="s">
        <v>32</v>
      </c>
      <c r="AX925" s="258" t="s">
        <v>70</v>
      </c>
      <c r="AY925" s="260" t="s">
        <v>137</v>
      </c>
    </row>
    <row r="926" spans="1:65" s="258" customFormat="1">
      <c r="B926" s="259"/>
      <c r="D926" s="253" t="s">
        <v>148</v>
      </c>
      <c r="E926" s="260" t="s">
        <v>3</v>
      </c>
      <c r="F926" s="261" t="s">
        <v>683</v>
      </c>
      <c r="H926" s="262">
        <v>2.52</v>
      </c>
      <c r="L926" s="259"/>
      <c r="M926" s="263"/>
      <c r="N926" s="264"/>
      <c r="O926" s="264"/>
      <c r="P926" s="264"/>
      <c r="Q926" s="264"/>
      <c r="R926" s="264"/>
      <c r="S926" s="264"/>
      <c r="T926" s="265"/>
      <c r="AT926" s="260" t="s">
        <v>148</v>
      </c>
      <c r="AU926" s="260" t="s">
        <v>80</v>
      </c>
      <c r="AV926" s="258" t="s">
        <v>80</v>
      </c>
      <c r="AW926" s="258" t="s">
        <v>32</v>
      </c>
      <c r="AX926" s="258" t="s">
        <v>70</v>
      </c>
      <c r="AY926" s="260" t="s">
        <v>137</v>
      </c>
    </row>
    <row r="927" spans="1:65" s="258" customFormat="1">
      <c r="B927" s="259"/>
      <c r="D927" s="253" t="s">
        <v>148</v>
      </c>
      <c r="E927" s="260" t="s">
        <v>3</v>
      </c>
      <c r="F927" s="261" t="s">
        <v>685</v>
      </c>
      <c r="H927" s="262">
        <v>9.7200000000000006</v>
      </c>
      <c r="L927" s="259"/>
      <c r="M927" s="263"/>
      <c r="N927" s="264"/>
      <c r="O927" s="264"/>
      <c r="P927" s="264"/>
      <c r="Q927" s="264"/>
      <c r="R927" s="264"/>
      <c r="S927" s="264"/>
      <c r="T927" s="265"/>
      <c r="AT927" s="260" t="s">
        <v>148</v>
      </c>
      <c r="AU927" s="260" t="s">
        <v>80</v>
      </c>
      <c r="AV927" s="258" t="s">
        <v>80</v>
      </c>
      <c r="AW927" s="258" t="s">
        <v>32</v>
      </c>
      <c r="AX927" s="258" t="s">
        <v>70</v>
      </c>
      <c r="AY927" s="260" t="s">
        <v>137</v>
      </c>
    </row>
    <row r="928" spans="1:65" s="273" customFormat="1">
      <c r="B928" s="274"/>
      <c r="D928" s="253" t="s">
        <v>148</v>
      </c>
      <c r="E928" s="275" t="s">
        <v>3</v>
      </c>
      <c r="F928" s="276" t="s">
        <v>184</v>
      </c>
      <c r="H928" s="277">
        <v>44.829000000000001</v>
      </c>
      <c r="L928" s="274"/>
      <c r="M928" s="278"/>
      <c r="N928" s="279"/>
      <c r="O928" s="279"/>
      <c r="P928" s="279"/>
      <c r="Q928" s="279"/>
      <c r="R928" s="279"/>
      <c r="S928" s="279"/>
      <c r="T928" s="280"/>
      <c r="AT928" s="275" t="s">
        <v>148</v>
      </c>
      <c r="AU928" s="275" t="s">
        <v>80</v>
      </c>
      <c r="AV928" s="273" t="s">
        <v>144</v>
      </c>
      <c r="AW928" s="273" t="s">
        <v>32</v>
      </c>
      <c r="AX928" s="273" t="s">
        <v>78</v>
      </c>
      <c r="AY928" s="275" t="s">
        <v>137</v>
      </c>
    </row>
    <row r="929" spans="1:65" s="171" customFormat="1" ht="30" customHeight="1">
      <c r="A929" s="168"/>
      <c r="B929" s="169"/>
      <c r="C929" s="240" t="s">
        <v>1085</v>
      </c>
      <c r="D929" s="240" t="s">
        <v>139</v>
      </c>
      <c r="E929" s="241" t="s">
        <v>1086</v>
      </c>
      <c r="F929" s="242" t="s">
        <v>1087</v>
      </c>
      <c r="G929" s="243" t="s">
        <v>142</v>
      </c>
      <c r="H929" s="244">
        <v>101.34699999999999</v>
      </c>
      <c r="I929" s="77"/>
      <c r="J929" s="245">
        <f>ROUND(I929*H929,2)</f>
        <v>0</v>
      </c>
      <c r="K929" s="242" t="s">
        <v>143</v>
      </c>
      <c r="L929" s="169"/>
      <c r="M929" s="246" t="s">
        <v>3</v>
      </c>
      <c r="N929" s="247" t="s">
        <v>41</v>
      </c>
      <c r="O929" s="248"/>
      <c r="P929" s="249">
        <f>O929*H929</f>
        <v>0</v>
      </c>
      <c r="Q929" s="249">
        <v>2.5999999999999998E-4</v>
      </c>
      <c r="R929" s="249">
        <f>Q929*H929</f>
        <v>2.6350219999999997E-2</v>
      </c>
      <c r="S929" s="249">
        <v>0</v>
      </c>
      <c r="T929" s="250">
        <f>S929*H929</f>
        <v>0</v>
      </c>
      <c r="U929" s="168"/>
      <c r="V929" s="168"/>
      <c r="W929" s="168"/>
      <c r="X929" s="168"/>
      <c r="Y929" s="168"/>
      <c r="Z929" s="168"/>
      <c r="AA929" s="168"/>
      <c r="AB929" s="168"/>
      <c r="AC929" s="168"/>
      <c r="AD929" s="168"/>
      <c r="AE929" s="168"/>
      <c r="AR929" s="251" t="s">
        <v>250</v>
      </c>
      <c r="AT929" s="251" t="s">
        <v>139</v>
      </c>
      <c r="AU929" s="251" t="s">
        <v>80</v>
      </c>
      <c r="AY929" s="160" t="s">
        <v>137</v>
      </c>
      <c r="BE929" s="252">
        <f>IF(N929="základní",J929,0)</f>
        <v>0</v>
      </c>
      <c r="BF929" s="252">
        <f>IF(N929="snížená",J929,0)</f>
        <v>0</v>
      </c>
      <c r="BG929" s="252">
        <f>IF(N929="zákl. přenesená",J929,0)</f>
        <v>0</v>
      </c>
      <c r="BH929" s="252">
        <f>IF(N929="sníž. přenesená",J929,0)</f>
        <v>0</v>
      </c>
      <c r="BI929" s="252">
        <f>IF(N929="nulová",J929,0)</f>
        <v>0</v>
      </c>
      <c r="BJ929" s="160" t="s">
        <v>78</v>
      </c>
      <c r="BK929" s="252">
        <f>ROUND(I929*H929,2)</f>
        <v>0</v>
      </c>
      <c r="BL929" s="160" t="s">
        <v>250</v>
      </c>
      <c r="BM929" s="251" t="s">
        <v>1088</v>
      </c>
    </row>
    <row r="930" spans="1:65" s="171" customFormat="1" ht="76.8">
      <c r="A930" s="168"/>
      <c r="B930" s="169"/>
      <c r="C930" s="168"/>
      <c r="D930" s="253" t="s">
        <v>146</v>
      </c>
      <c r="E930" s="168"/>
      <c r="F930" s="254" t="s">
        <v>1073</v>
      </c>
      <c r="G930" s="168"/>
      <c r="H930" s="168"/>
      <c r="I930" s="168"/>
      <c r="J930" s="168"/>
      <c r="K930" s="168"/>
      <c r="L930" s="169"/>
      <c r="M930" s="255"/>
      <c r="N930" s="256"/>
      <c r="O930" s="248"/>
      <c r="P930" s="248"/>
      <c r="Q930" s="248"/>
      <c r="R930" s="248"/>
      <c r="S930" s="248"/>
      <c r="T930" s="257"/>
      <c r="U930" s="168"/>
      <c r="V930" s="168"/>
      <c r="W930" s="168"/>
      <c r="X930" s="168"/>
      <c r="Y930" s="168"/>
      <c r="Z930" s="168"/>
      <c r="AA930" s="168"/>
      <c r="AB930" s="168"/>
      <c r="AC930" s="168"/>
      <c r="AD930" s="168"/>
      <c r="AE930" s="168"/>
      <c r="AT930" s="160" t="s">
        <v>146</v>
      </c>
      <c r="AU930" s="160" t="s">
        <v>80</v>
      </c>
    </row>
    <row r="931" spans="1:65" s="258" customFormat="1">
      <c r="B931" s="259"/>
      <c r="D931" s="253" t="s">
        <v>148</v>
      </c>
      <c r="E931" s="260" t="s">
        <v>3</v>
      </c>
      <c r="F931" s="261" t="s">
        <v>690</v>
      </c>
      <c r="H931" s="262">
        <v>3.423</v>
      </c>
      <c r="L931" s="259"/>
      <c r="M931" s="263"/>
      <c r="N931" s="264"/>
      <c r="O931" s="264"/>
      <c r="P931" s="264"/>
      <c r="Q931" s="264"/>
      <c r="R931" s="264"/>
      <c r="S931" s="264"/>
      <c r="T931" s="265"/>
      <c r="AT931" s="260" t="s">
        <v>148</v>
      </c>
      <c r="AU931" s="260" t="s">
        <v>80</v>
      </c>
      <c r="AV931" s="258" t="s">
        <v>80</v>
      </c>
      <c r="AW931" s="258" t="s">
        <v>32</v>
      </c>
      <c r="AX931" s="258" t="s">
        <v>70</v>
      </c>
      <c r="AY931" s="260" t="s">
        <v>137</v>
      </c>
    </row>
    <row r="932" spans="1:65" s="258" customFormat="1">
      <c r="B932" s="259"/>
      <c r="D932" s="253" t="s">
        <v>148</v>
      </c>
      <c r="E932" s="260" t="s">
        <v>3</v>
      </c>
      <c r="F932" s="261" t="s">
        <v>662</v>
      </c>
      <c r="H932" s="262">
        <v>0.998</v>
      </c>
      <c r="L932" s="259"/>
      <c r="M932" s="263"/>
      <c r="N932" s="264"/>
      <c r="O932" s="264"/>
      <c r="P932" s="264"/>
      <c r="Q932" s="264"/>
      <c r="R932" s="264"/>
      <c r="S932" s="264"/>
      <c r="T932" s="265"/>
      <c r="AT932" s="260" t="s">
        <v>148</v>
      </c>
      <c r="AU932" s="260" t="s">
        <v>80</v>
      </c>
      <c r="AV932" s="258" t="s">
        <v>80</v>
      </c>
      <c r="AW932" s="258" t="s">
        <v>32</v>
      </c>
      <c r="AX932" s="258" t="s">
        <v>70</v>
      </c>
      <c r="AY932" s="260" t="s">
        <v>137</v>
      </c>
    </row>
    <row r="933" spans="1:65" s="258" customFormat="1">
      <c r="B933" s="259"/>
      <c r="D933" s="253" t="s">
        <v>148</v>
      </c>
      <c r="E933" s="260" t="s">
        <v>3</v>
      </c>
      <c r="F933" s="261" t="s">
        <v>691</v>
      </c>
      <c r="H933" s="262">
        <v>7.2539999999999996</v>
      </c>
      <c r="L933" s="259"/>
      <c r="M933" s="263"/>
      <c r="N933" s="264"/>
      <c r="O933" s="264"/>
      <c r="P933" s="264"/>
      <c r="Q933" s="264"/>
      <c r="R933" s="264"/>
      <c r="S933" s="264"/>
      <c r="T933" s="265"/>
      <c r="AT933" s="260" t="s">
        <v>148</v>
      </c>
      <c r="AU933" s="260" t="s">
        <v>80</v>
      </c>
      <c r="AV933" s="258" t="s">
        <v>80</v>
      </c>
      <c r="AW933" s="258" t="s">
        <v>32</v>
      </c>
      <c r="AX933" s="258" t="s">
        <v>70</v>
      </c>
      <c r="AY933" s="260" t="s">
        <v>137</v>
      </c>
    </row>
    <row r="934" spans="1:65" s="258" customFormat="1">
      <c r="B934" s="259"/>
      <c r="D934" s="253" t="s">
        <v>148</v>
      </c>
      <c r="E934" s="260" t="s">
        <v>3</v>
      </c>
      <c r="F934" s="261" t="s">
        <v>663</v>
      </c>
      <c r="H934" s="262">
        <v>0.93</v>
      </c>
      <c r="L934" s="259"/>
      <c r="M934" s="263"/>
      <c r="N934" s="264"/>
      <c r="O934" s="264"/>
      <c r="P934" s="264"/>
      <c r="Q934" s="264"/>
      <c r="R934" s="264"/>
      <c r="S934" s="264"/>
      <c r="T934" s="265"/>
      <c r="AT934" s="260" t="s">
        <v>148</v>
      </c>
      <c r="AU934" s="260" t="s">
        <v>80</v>
      </c>
      <c r="AV934" s="258" t="s">
        <v>80</v>
      </c>
      <c r="AW934" s="258" t="s">
        <v>32</v>
      </c>
      <c r="AX934" s="258" t="s">
        <v>70</v>
      </c>
      <c r="AY934" s="260" t="s">
        <v>137</v>
      </c>
    </row>
    <row r="935" spans="1:65" s="258" customFormat="1">
      <c r="B935" s="259"/>
      <c r="D935" s="253" t="s">
        <v>148</v>
      </c>
      <c r="E935" s="260" t="s">
        <v>3</v>
      </c>
      <c r="F935" s="261" t="s">
        <v>677</v>
      </c>
      <c r="H935" s="262">
        <v>3.5960000000000001</v>
      </c>
      <c r="L935" s="259"/>
      <c r="M935" s="263"/>
      <c r="N935" s="264"/>
      <c r="O935" s="264"/>
      <c r="P935" s="264"/>
      <c r="Q935" s="264"/>
      <c r="R935" s="264"/>
      <c r="S935" s="264"/>
      <c r="T935" s="265"/>
      <c r="AT935" s="260" t="s">
        <v>148</v>
      </c>
      <c r="AU935" s="260" t="s">
        <v>80</v>
      </c>
      <c r="AV935" s="258" t="s">
        <v>80</v>
      </c>
      <c r="AW935" s="258" t="s">
        <v>32</v>
      </c>
      <c r="AX935" s="258" t="s">
        <v>70</v>
      </c>
      <c r="AY935" s="260" t="s">
        <v>137</v>
      </c>
    </row>
    <row r="936" spans="1:65" s="258" customFormat="1">
      <c r="B936" s="259"/>
      <c r="D936" s="253" t="s">
        <v>148</v>
      </c>
      <c r="E936" s="260" t="s">
        <v>3</v>
      </c>
      <c r="F936" s="261" t="s">
        <v>692</v>
      </c>
      <c r="H936" s="262">
        <v>2.573</v>
      </c>
      <c r="L936" s="259"/>
      <c r="M936" s="263"/>
      <c r="N936" s="264"/>
      <c r="O936" s="264"/>
      <c r="P936" s="264"/>
      <c r="Q936" s="264"/>
      <c r="R936" s="264"/>
      <c r="S936" s="264"/>
      <c r="T936" s="265"/>
      <c r="AT936" s="260" t="s">
        <v>148</v>
      </c>
      <c r="AU936" s="260" t="s">
        <v>80</v>
      </c>
      <c r="AV936" s="258" t="s">
        <v>80</v>
      </c>
      <c r="AW936" s="258" t="s">
        <v>32</v>
      </c>
      <c r="AX936" s="258" t="s">
        <v>70</v>
      </c>
      <c r="AY936" s="260" t="s">
        <v>137</v>
      </c>
    </row>
    <row r="937" spans="1:65" s="258" customFormat="1">
      <c r="B937" s="259"/>
      <c r="D937" s="253" t="s">
        <v>148</v>
      </c>
      <c r="E937" s="260" t="s">
        <v>3</v>
      </c>
      <c r="F937" s="261" t="s">
        <v>1089</v>
      </c>
      <c r="H937" s="262">
        <v>2.76</v>
      </c>
      <c r="L937" s="259"/>
      <c r="M937" s="263"/>
      <c r="N937" s="264"/>
      <c r="O937" s="264"/>
      <c r="P937" s="264"/>
      <c r="Q937" s="264"/>
      <c r="R937" s="264"/>
      <c r="S937" s="264"/>
      <c r="T937" s="265"/>
      <c r="AT937" s="260" t="s">
        <v>148</v>
      </c>
      <c r="AU937" s="260" t="s">
        <v>80</v>
      </c>
      <c r="AV937" s="258" t="s">
        <v>80</v>
      </c>
      <c r="AW937" s="258" t="s">
        <v>32</v>
      </c>
      <c r="AX937" s="258" t="s">
        <v>70</v>
      </c>
      <c r="AY937" s="260" t="s">
        <v>137</v>
      </c>
    </row>
    <row r="938" spans="1:65" s="258" customFormat="1">
      <c r="B938" s="259"/>
      <c r="D938" s="253" t="s">
        <v>148</v>
      </c>
      <c r="E938" s="260" t="s">
        <v>3</v>
      </c>
      <c r="F938" s="261" t="s">
        <v>693</v>
      </c>
      <c r="H938" s="262">
        <v>17.940000000000001</v>
      </c>
      <c r="L938" s="259"/>
      <c r="M938" s="263"/>
      <c r="N938" s="264"/>
      <c r="O938" s="264"/>
      <c r="P938" s="264"/>
      <c r="Q938" s="264"/>
      <c r="R938" s="264"/>
      <c r="S938" s="264"/>
      <c r="T938" s="265"/>
      <c r="AT938" s="260" t="s">
        <v>148</v>
      </c>
      <c r="AU938" s="260" t="s">
        <v>80</v>
      </c>
      <c r="AV938" s="258" t="s">
        <v>80</v>
      </c>
      <c r="AW938" s="258" t="s">
        <v>32</v>
      </c>
      <c r="AX938" s="258" t="s">
        <v>70</v>
      </c>
      <c r="AY938" s="260" t="s">
        <v>137</v>
      </c>
    </row>
    <row r="939" spans="1:65" s="258" customFormat="1">
      <c r="B939" s="259"/>
      <c r="D939" s="253" t="s">
        <v>148</v>
      </c>
      <c r="E939" s="260" t="s">
        <v>3</v>
      </c>
      <c r="F939" s="261" t="s">
        <v>694</v>
      </c>
      <c r="H939" s="262">
        <v>8.2799999999999994</v>
      </c>
      <c r="L939" s="259"/>
      <c r="M939" s="263"/>
      <c r="N939" s="264"/>
      <c r="O939" s="264"/>
      <c r="P939" s="264"/>
      <c r="Q939" s="264"/>
      <c r="R939" s="264"/>
      <c r="S939" s="264"/>
      <c r="T939" s="265"/>
      <c r="AT939" s="260" t="s">
        <v>148</v>
      </c>
      <c r="AU939" s="260" t="s">
        <v>80</v>
      </c>
      <c r="AV939" s="258" t="s">
        <v>80</v>
      </c>
      <c r="AW939" s="258" t="s">
        <v>32</v>
      </c>
      <c r="AX939" s="258" t="s">
        <v>70</v>
      </c>
      <c r="AY939" s="260" t="s">
        <v>137</v>
      </c>
    </row>
    <row r="940" spans="1:65" s="258" customFormat="1">
      <c r="B940" s="259"/>
      <c r="D940" s="253" t="s">
        <v>148</v>
      </c>
      <c r="E940" s="260" t="s">
        <v>3</v>
      </c>
      <c r="F940" s="261" t="s">
        <v>695</v>
      </c>
      <c r="H940" s="262">
        <v>7.36</v>
      </c>
      <c r="L940" s="259"/>
      <c r="M940" s="263"/>
      <c r="N940" s="264"/>
      <c r="O940" s="264"/>
      <c r="P940" s="264"/>
      <c r="Q940" s="264"/>
      <c r="R940" s="264"/>
      <c r="S940" s="264"/>
      <c r="T940" s="265"/>
      <c r="AT940" s="260" t="s">
        <v>148</v>
      </c>
      <c r="AU940" s="260" t="s">
        <v>80</v>
      </c>
      <c r="AV940" s="258" t="s">
        <v>80</v>
      </c>
      <c r="AW940" s="258" t="s">
        <v>32</v>
      </c>
      <c r="AX940" s="258" t="s">
        <v>70</v>
      </c>
      <c r="AY940" s="260" t="s">
        <v>137</v>
      </c>
    </row>
    <row r="941" spans="1:65" s="258" customFormat="1">
      <c r="B941" s="259"/>
      <c r="D941" s="253" t="s">
        <v>148</v>
      </c>
      <c r="E941" s="260" t="s">
        <v>3</v>
      </c>
      <c r="F941" s="261" t="s">
        <v>696</v>
      </c>
      <c r="H941" s="262">
        <v>25.018000000000001</v>
      </c>
      <c r="L941" s="259"/>
      <c r="M941" s="263"/>
      <c r="N941" s="264"/>
      <c r="O941" s="264"/>
      <c r="P941" s="264"/>
      <c r="Q941" s="264"/>
      <c r="R941" s="264"/>
      <c r="S941" s="264"/>
      <c r="T941" s="265"/>
      <c r="AT941" s="260" t="s">
        <v>148</v>
      </c>
      <c r="AU941" s="260" t="s">
        <v>80</v>
      </c>
      <c r="AV941" s="258" t="s">
        <v>80</v>
      </c>
      <c r="AW941" s="258" t="s">
        <v>32</v>
      </c>
      <c r="AX941" s="258" t="s">
        <v>70</v>
      </c>
      <c r="AY941" s="260" t="s">
        <v>137</v>
      </c>
    </row>
    <row r="942" spans="1:65" s="258" customFormat="1">
      <c r="B942" s="259"/>
      <c r="D942" s="253" t="s">
        <v>148</v>
      </c>
      <c r="E942" s="260" t="s">
        <v>3</v>
      </c>
      <c r="F942" s="261" t="s">
        <v>697</v>
      </c>
      <c r="H942" s="262">
        <v>2.6</v>
      </c>
      <c r="L942" s="259"/>
      <c r="M942" s="263"/>
      <c r="N942" s="264"/>
      <c r="O942" s="264"/>
      <c r="P942" s="264"/>
      <c r="Q942" s="264"/>
      <c r="R942" s="264"/>
      <c r="S942" s="264"/>
      <c r="T942" s="265"/>
      <c r="AT942" s="260" t="s">
        <v>148</v>
      </c>
      <c r="AU942" s="260" t="s">
        <v>80</v>
      </c>
      <c r="AV942" s="258" t="s">
        <v>80</v>
      </c>
      <c r="AW942" s="258" t="s">
        <v>32</v>
      </c>
      <c r="AX942" s="258" t="s">
        <v>70</v>
      </c>
      <c r="AY942" s="260" t="s">
        <v>137</v>
      </c>
    </row>
    <row r="943" spans="1:65" s="258" customFormat="1">
      <c r="B943" s="259"/>
      <c r="D943" s="253" t="s">
        <v>148</v>
      </c>
      <c r="E943" s="260" t="s">
        <v>3</v>
      </c>
      <c r="F943" s="261" t="s">
        <v>698</v>
      </c>
      <c r="H943" s="262">
        <v>6.9</v>
      </c>
      <c r="L943" s="259"/>
      <c r="M943" s="263"/>
      <c r="N943" s="264"/>
      <c r="O943" s="264"/>
      <c r="P943" s="264"/>
      <c r="Q943" s="264"/>
      <c r="R943" s="264"/>
      <c r="S943" s="264"/>
      <c r="T943" s="265"/>
      <c r="AT943" s="260" t="s">
        <v>148</v>
      </c>
      <c r="AU943" s="260" t="s">
        <v>80</v>
      </c>
      <c r="AV943" s="258" t="s">
        <v>80</v>
      </c>
      <c r="AW943" s="258" t="s">
        <v>32</v>
      </c>
      <c r="AX943" s="258" t="s">
        <v>70</v>
      </c>
      <c r="AY943" s="260" t="s">
        <v>137</v>
      </c>
    </row>
    <row r="944" spans="1:65" s="258" customFormat="1">
      <c r="B944" s="259"/>
      <c r="D944" s="253" t="s">
        <v>148</v>
      </c>
      <c r="E944" s="260" t="s">
        <v>3</v>
      </c>
      <c r="F944" s="261" t="s">
        <v>1090</v>
      </c>
      <c r="H944" s="262">
        <v>5.0599999999999996</v>
      </c>
      <c r="L944" s="259"/>
      <c r="M944" s="263"/>
      <c r="N944" s="264"/>
      <c r="O944" s="264"/>
      <c r="P944" s="264"/>
      <c r="Q944" s="264"/>
      <c r="R944" s="264"/>
      <c r="S944" s="264"/>
      <c r="T944" s="265"/>
      <c r="AT944" s="260" t="s">
        <v>148</v>
      </c>
      <c r="AU944" s="260" t="s">
        <v>80</v>
      </c>
      <c r="AV944" s="258" t="s">
        <v>80</v>
      </c>
      <c r="AW944" s="258" t="s">
        <v>32</v>
      </c>
      <c r="AX944" s="258" t="s">
        <v>70</v>
      </c>
      <c r="AY944" s="260" t="s">
        <v>137</v>
      </c>
    </row>
    <row r="945" spans="1:65" s="258" customFormat="1">
      <c r="B945" s="259"/>
      <c r="D945" s="253" t="s">
        <v>148</v>
      </c>
      <c r="E945" s="260" t="s">
        <v>3</v>
      </c>
      <c r="F945" s="261" t="s">
        <v>705</v>
      </c>
      <c r="H945" s="262">
        <v>4.2549999999999999</v>
      </c>
      <c r="L945" s="259"/>
      <c r="M945" s="263"/>
      <c r="N945" s="264"/>
      <c r="O945" s="264"/>
      <c r="P945" s="264"/>
      <c r="Q945" s="264"/>
      <c r="R945" s="264"/>
      <c r="S945" s="264"/>
      <c r="T945" s="265"/>
      <c r="AT945" s="260" t="s">
        <v>148</v>
      </c>
      <c r="AU945" s="260" t="s">
        <v>80</v>
      </c>
      <c r="AV945" s="258" t="s">
        <v>80</v>
      </c>
      <c r="AW945" s="258" t="s">
        <v>32</v>
      </c>
      <c r="AX945" s="258" t="s">
        <v>70</v>
      </c>
      <c r="AY945" s="260" t="s">
        <v>137</v>
      </c>
    </row>
    <row r="946" spans="1:65" s="258" customFormat="1">
      <c r="B946" s="259"/>
      <c r="D946" s="253" t="s">
        <v>148</v>
      </c>
      <c r="E946" s="260" t="s">
        <v>3</v>
      </c>
      <c r="F946" s="261" t="s">
        <v>1091</v>
      </c>
      <c r="H946" s="262">
        <v>2.4</v>
      </c>
      <c r="L946" s="259"/>
      <c r="M946" s="263"/>
      <c r="N946" s="264"/>
      <c r="O946" s="264"/>
      <c r="P946" s="264"/>
      <c r="Q946" s="264"/>
      <c r="R946" s="264"/>
      <c r="S946" s="264"/>
      <c r="T946" s="265"/>
      <c r="AT946" s="260" t="s">
        <v>148</v>
      </c>
      <c r="AU946" s="260" t="s">
        <v>80</v>
      </c>
      <c r="AV946" s="258" t="s">
        <v>80</v>
      </c>
      <c r="AW946" s="258" t="s">
        <v>32</v>
      </c>
      <c r="AX946" s="258" t="s">
        <v>70</v>
      </c>
      <c r="AY946" s="260" t="s">
        <v>137</v>
      </c>
    </row>
    <row r="947" spans="1:65" s="273" customFormat="1">
      <c r="B947" s="274"/>
      <c r="D947" s="253" t="s">
        <v>148</v>
      </c>
      <c r="E947" s="275" t="s">
        <v>3</v>
      </c>
      <c r="F947" s="276" t="s">
        <v>184</v>
      </c>
      <c r="H947" s="277">
        <v>101.34699999999999</v>
      </c>
      <c r="L947" s="274"/>
      <c r="M947" s="278"/>
      <c r="N947" s="279"/>
      <c r="O947" s="279"/>
      <c r="P947" s="279"/>
      <c r="Q947" s="279"/>
      <c r="R947" s="279"/>
      <c r="S947" s="279"/>
      <c r="T947" s="280"/>
      <c r="AT947" s="275" t="s">
        <v>148</v>
      </c>
      <c r="AU947" s="275" t="s">
        <v>80</v>
      </c>
      <c r="AV947" s="273" t="s">
        <v>144</v>
      </c>
      <c r="AW947" s="273" t="s">
        <v>32</v>
      </c>
      <c r="AX947" s="273" t="s">
        <v>78</v>
      </c>
      <c r="AY947" s="275" t="s">
        <v>137</v>
      </c>
    </row>
    <row r="948" spans="1:65" s="171" customFormat="1" ht="16.5" customHeight="1">
      <c r="A948" s="168"/>
      <c r="B948" s="169"/>
      <c r="C948" s="281" t="s">
        <v>1092</v>
      </c>
      <c r="D948" s="281" t="s">
        <v>243</v>
      </c>
      <c r="E948" s="282" t="s">
        <v>1093</v>
      </c>
      <c r="F948" s="283" t="s">
        <v>1094</v>
      </c>
      <c r="G948" s="284" t="s">
        <v>142</v>
      </c>
      <c r="H948" s="285">
        <v>101.34699999999999</v>
      </c>
      <c r="I948" s="78"/>
      <c r="J948" s="286">
        <f>ROUND(I948*H948,2)</f>
        <v>0</v>
      </c>
      <c r="K948" s="283" t="s">
        <v>143</v>
      </c>
      <c r="L948" s="287"/>
      <c r="M948" s="288" t="s">
        <v>3</v>
      </c>
      <c r="N948" s="289" t="s">
        <v>41</v>
      </c>
      <c r="O948" s="248"/>
      <c r="P948" s="249">
        <f>O948*H948</f>
        <v>0</v>
      </c>
      <c r="Q948" s="249">
        <v>3.6110000000000003E-2</v>
      </c>
      <c r="R948" s="249">
        <f>Q948*H948</f>
        <v>3.6596401700000003</v>
      </c>
      <c r="S948" s="249">
        <v>0</v>
      </c>
      <c r="T948" s="250">
        <f>S948*H948</f>
        <v>0</v>
      </c>
      <c r="U948" s="168"/>
      <c r="V948" s="168"/>
      <c r="W948" s="168"/>
      <c r="X948" s="168"/>
      <c r="Y948" s="168"/>
      <c r="Z948" s="168"/>
      <c r="AA948" s="168"/>
      <c r="AB948" s="168"/>
      <c r="AC948" s="168"/>
      <c r="AD948" s="168"/>
      <c r="AE948" s="168"/>
      <c r="AR948" s="251" t="s">
        <v>468</v>
      </c>
      <c r="AT948" s="251" t="s">
        <v>243</v>
      </c>
      <c r="AU948" s="251" t="s">
        <v>80</v>
      </c>
      <c r="AY948" s="160" t="s">
        <v>137</v>
      </c>
      <c r="BE948" s="252">
        <f>IF(N948="základní",J948,0)</f>
        <v>0</v>
      </c>
      <c r="BF948" s="252">
        <f>IF(N948="snížená",J948,0)</f>
        <v>0</v>
      </c>
      <c r="BG948" s="252">
        <f>IF(N948="zákl. přenesená",J948,0)</f>
        <v>0</v>
      </c>
      <c r="BH948" s="252">
        <f>IF(N948="sníž. přenesená",J948,0)</f>
        <v>0</v>
      </c>
      <c r="BI948" s="252">
        <f>IF(N948="nulová",J948,0)</f>
        <v>0</v>
      </c>
      <c r="BJ948" s="160" t="s">
        <v>78</v>
      </c>
      <c r="BK948" s="252">
        <f>ROUND(I948*H948,2)</f>
        <v>0</v>
      </c>
      <c r="BL948" s="160" t="s">
        <v>250</v>
      </c>
      <c r="BM948" s="251" t="s">
        <v>1095</v>
      </c>
    </row>
    <row r="949" spans="1:65" s="171" customFormat="1" ht="24" customHeight="1">
      <c r="A949" s="168"/>
      <c r="B949" s="169"/>
      <c r="C949" s="240" t="s">
        <v>1096</v>
      </c>
      <c r="D949" s="240" t="s">
        <v>139</v>
      </c>
      <c r="E949" s="241" t="s">
        <v>1097</v>
      </c>
      <c r="F949" s="242" t="s">
        <v>1098</v>
      </c>
      <c r="G949" s="243" t="s">
        <v>302</v>
      </c>
      <c r="H949" s="244">
        <v>1633.4159999999999</v>
      </c>
      <c r="I949" s="77"/>
      <c r="J949" s="245">
        <f>ROUND(I949*H949,2)</f>
        <v>0</v>
      </c>
      <c r="K949" s="242" t="s">
        <v>143</v>
      </c>
      <c r="L949" s="169"/>
      <c r="M949" s="246" t="s">
        <v>3</v>
      </c>
      <c r="N949" s="247" t="s">
        <v>41</v>
      </c>
      <c r="O949" s="248"/>
      <c r="P949" s="249">
        <f>O949*H949</f>
        <v>0</v>
      </c>
      <c r="Q949" s="249">
        <v>2.7999999999999998E-4</v>
      </c>
      <c r="R949" s="249">
        <f>Q949*H949</f>
        <v>0.45735647999999995</v>
      </c>
      <c r="S949" s="249">
        <v>0</v>
      </c>
      <c r="T949" s="250">
        <f>S949*H949</f>
        <v>0</v>
      </c>
      <c r="U949" s="168"/>
      <c r="V949" s="168"/>
      <c r="W949" s="168"/>
      <c r="X949" s="168"/>
      <c r="Y949" s="168"/>
      <c r="Z949" s="168"/>
      <c r="AA949" s="168"/>
      <c r="AB949" s="168"/>
      <c r="AC949" s="168"/>
      <c r="AD949" s="168"/>
      <c r="AE949" s="168"/>
      <c r="AR949" s="251" t="s">
        <v>250</v>
      </c>
      <c r="AT949" s="251" t="s">
        <v>139</v>
      </c>
      <c r="AU949" s="251" t="s">
        <v>80</v>
      </c>
      <c r="AY949" s="160" t="s">
        <v>137</v>
      </c>
      <c r="BE949" s="252">
        <f>IF(N949="základní",J949,0)</f>
        <v>0</v>
      </c>
      <c r="BF949" s="252">
        <f>IF(N949="snížená",J949,0)</f>
        <v>0</v>
      </c>
      <c r="BG949" s="252">
        <f>IF(N949="zákl. přenesená",J949,0)</f>
        <v>0</v>
      </c>
      <c r="BH949" s="252">
        <f>IF(N949="sníž. přenesená",J949,0)</f>
        <v>0</v>
      </c>
      <c r="BI949" s="252">
        <f>IF(N949="nulová",J949,0)</f>
        <v>0</v>
      </c>
      <c r="BJ949" s="160" t="s">
        <v>78</v>
      </c>
      <c r="BK949" s="252">
        <f>ROUND(I949*H949,2)</f>
        <v>0</v>
      </c>
      <c r="BL949" s="160" t="s">
        <v>250</v>
      </c>
      <c r="BM949" s="251" t="s">
        <v>1099</v>
      </c>
    </row>
    <row r="950" spans="1:65" s="171" customFormat="1" ht="76.8">
      <c r="A950" s="168"/>
      <c r="B950" s="169"/>
      <c r="C950" s="168"/>
      <c r="D950" s="253" t="s">
        <v>146</v>
      </c>
      <c r="E950" s="168"/>
      <c r="F950" s="254" t="s">
        <v>1100</v>
      </c>
      <c r="G950" s="168"/>
      <c r="H950" s="168"/>
      <c r="I950" s="168"/>
      <c r="J950" s="168"/>
      <c r="K950" s="168"/>
      <c r="L950" s="169"/>
      <c r="M950" s="255"/>
      <c r="N950" s="256"/>
      <c r="O950" s="248"/>
      <c r="P950" s="248"/>
      <c r="Q950" s="248"/>
      <c r="R950" s="248"/>
      <c r="S950" s="248"/>
      <c r="T950" s="257"/>
      <c r="U950" s="168"/>
      <c r="V950" s="168"/>
      <c r="W950" s="168"/>
      <c r="X950" s="168"/>
      <c r="Y950" s="168"/>
      <c r="Z950" s="168"/>
      <c r="AA950" s="168"/>
      <c r="AB950" s="168"/>
      <c r="AC950" s="168"/>
      <c r="AD950" s="168"/>
      <c r="AE950" s="168"/>
      <c r="AT950" s="160" t="s">
        <v>146</v>
      </c>
      <c r="AU950" s="160" t="s">
        <v>80</v>
      </c>
    </row>
    <row r="951" spans="1:65" s="258" customFormat="1">
      <c r="B951" s="259"/>
      <c r="D951" s="253" t="s">
        <v>148</v>
      </c>
      <c r="E951" s="260" t="s">
        <v>3</v>
      </c>
      <c r="F951" s="261" t="s">
        <v>316</v>
      </c>
      <c r="H951" s="262">
        <v>154.94</v>
      </c>
      <c r="L951" s="259"/>
      <c r="M951" s="263"/>
      <c r="N951" s="264"/>
      <c r="O951" s="264"/>
      <c r="P951" s="264"/>
      <c r="Q951" s="264"/>
      <c r="R951" s="264"/>
      <c r="S951" s="264"/>
      <c r="T951" s="265"/>
      <c r="AT951" s="260" t="s">
        <v>148</v>
      </c>
      <c r="AU951" s="260" t="s">
        <v>80</v>
      </c>
      <c r="AV951" s="258" t="s">
        <v>80</v>
      </c>
      <c r="AW951" s="258" t="s">
        <v>32</v>
      </c>
      <c r="AX951" s="258" t="s">
        <v>70</v>
      </c>
      <c r="AY951" s="260" t="s">
        <v>137</v>
      </c>
    </row>
    <row r="952" spans="1:65" s="258" customFormat="1">
      <c r="B952" s="259"/>
      <c r="D952" s="253" t="s">
        <v>148</v>
      </c>
      <c r="E952" s="260" t="s">
        <v>3</v>
      </c>
      <c r="F952" s="261" t="s">
        <v>317</v>
      </c>
      <c r="H952" s="262">
        <v>224.8</v>
      </c>
      <c r="L952" s="259"/>
      <c r="M952" s="263"/>
      <c r="N952" s="264"/>
      <c r="O952" s="264"/>
      <c r="P952" s="264"/>
      <c r="Q952" s="264"/>
      <c r="R952" s="264"/>
      <c r="S952" s="264"/>
      <c r="T952" s="265"/>
      <c r="AT952" s="260" t="s">
        <v>148</v>
      </c>
      <c r="AU952" s="260" t="s">
        <v>80</v>
      </c>
      <c r="AV952" s="258" t="s">
        <v>80</v>
      </c>
      <c r="AW952" s="258" t="s">
        <v>32</v>
      </c>
      <c r="AX952" s="258" t="s">
        <v>70</v>
      </c>
      <c r="AY952" s="260" t="s">
        <v>137</v>
      </c>
    </row>
    <row r="953" spans="1:65" s="258" customFormat="1">
      <c r="B953" s="259"/>
      <c r="D953" s="253" t="s">
        <v>148</v>
      </c>
      <c r="E953" s="260" t="s">
        <v>3</v>
      </c>
      <c r="F953" s="261" t="s">
        <v>318</v>
      </c>
      <c r="H953" s="262">
        <v>133</v>
      </c>
      <c r="L953" s="259"/>
      <c r="M953" s="263"/>
      <c r="N953" s="264"/>
      <c r="O953" s="264"/>
      <c r="P953" s="264"/>
      <c r="Q953" s="264"/>
      <c r="R953" s="264"/>
      <c r="S953" s="264"/>
      <c r="T953" s="265"/>
      <c r="AT953" s="260" t="s">
        <v>148</v>
      </c>
      <c r="AU953" s="260" t="s">
        <v>80</v>
      </c>
      <c r="AV953" s="258" t="s">
        <v>80</v>
      </c>
      <c r="AW953" s="258" t="s">
        <v>32</v>
      </c>
      <c r="AX953" s="258" t="s">
        <v>70</v>
      </c>
      <c r="AY953" s="260" t="s">
        <v>137</v>
      </c>
    </row>
    <row r="954" spans="1:65" s="291" customFormat="1">
      <c r="B954" s="290"/>
      <c r="D954" s="253" t="s">
        <v>148</v>
      </c>
      <c r="E954" s="292" t="s">
        <v>3</v>
      </c>
      <c r="F954" s="293" t="s">
        <v>288</v>
      </c>
      <c r="H954" s="294">
        <v>512.74</v>
      </c>
      <c r="L954" s="290"/>
      <c r="M954" s="295"/>
      <c r="N954" s="296"/>
      <c r="O954" s="296"/>
      <c r="P954" s="296"/>
      <c r="Q954" s="296"/>
      <c r="R954" s="296"/>
      <c r="S954" s="296"/>
      <c r="T954" s="297"/>
      <c r="AT954" s="292" t="s">
        <v>148</v>
      </c>
      <c r="AU954" s="292" t="s">
        <v>80</v>
      </c>
      <c r="AV954" s="291" t="s">
        <v>155</v>
      </c>
      <c r="AW954" s="291" t="s">
        <v>32</v>
      </c>
      <c r="AX954" s="291" t="s">
        <v>70</v>
      </c>
      <c r="AY954" s="292" t="s">
        <v>137</v>
      </c>
    </row>
    <row r="955" spans="1:65" s="258" customFormat="1" ht="30.6">
      <c r="B955" s="259"/>
      <c r="D955" s="253" t="s">
        <v>148</v>
      </c>
      <c r="E955" s="260" t="s">
        <v>3</v>
      </c>
      <c r="F955" s="261" t="s">
        <v>319</v>
      </c>
      <c r="H955" s="262">
        <v>150.5</v>
      </c>
      <c r="L955" s="259"/>
      <c r="M955" s="263"/>
      <c r="N955" s="264"/>
      <c r="O955" s="264"/>
      <c r="P955" s="264"/>
      <c r="Q955" s="264"/>
      <c r="R955" s="264"/>
      <c r="S955" s="264"/>
      <c r="T955" s="265"/>
      <c r="AT955" s="260" t="s">
        <v>148</v>
      </c>
      <c r="AU955" s="260" t="s">
        <v>80</v>
      </c>
      <c r="AV955" s="258" t="s">
        <v>80</v>
      </c>
      <c r="AW955" s="258" t="s">
        <v>32</v>
      </c>
      <c r="AX955" s="258" t="s">
        <v>70</v>
      </c>
      <c r="AY955" s="260" t="s">
        <v>137</v>
      </c>
    </row>
    <row r="956" spans="1:65" s="258" customFormat="1">
      <c r="B956" s="259"/>
      <c r="D956" s="253" t="s">
        <v>148</v>
      </c>
      <c r="E956" s="260" t="s">
        <v>3</v>
      </c>
      <c r="F956" s="261" t="s">
        <v>320</v>
      </c>
      <c r="H956" s="262">
        <v>3.54</v>
      </c>
      <c r="L956" s="259"/>
      <c r="M956" s="263"/>
      <c r="N956" s="264"/>
      <c r="O956" s="264"/>
      <c r="P956" s="264"/>
      <c r="Q956" s="264"/>
      <c r="R956" s="264"/>
      <c r="S956" s="264"/>
      <c r="T956" s="265"/>
      <c r="AT956" s="260" t="s">
        <v>148</v>
      </c>
      <c r="AU956" s="260" t="s">
        <v>80</v>
      </c>
      <c r="AV956" s="258" t="s">
        <v>80</v>
      </c>
      <c r="AW956" s="258" t="s">
        <v>32</v>
      </c>
      <c r="AX956" s="258" t="s">
        <v>70</v>
      </c>
      <c r="AY956" s="260" t="s">
        <v>137</v>
      </c>
    </row>
    <row r="957" spans="1:65" s="258" customFormat="1">
      <c r="B957" s="259"/>
      <c r="D957" s="253" t="s">
        <v>148</v>
      </c>
      <c r="E957" s="260" t="s">
        <v>3</v>
      </c>
      <c r="F957" s="261" t="s">
        <v>321</v>
      </c>
      <c r="H957" s="262">
        <v>85.855999999999995</v>
      </c>
      <c r="L957" s="259"/>
      <c r="M957" s="263"/>
      <c r="N957" s="264"/>
      <c r="O957" s="264"/>
      <c r="P957" s="264"/>
      <c r="Q957" s="264"/>
      <c r="R957" s="264"/>
      <c r="S957" s="264"/>
      <c r="T957" s="265"/>
      <c r="AT957" s="260" t="s">
        <v>148</v>
      </c>
      <c r="AU957" s="260" t="s">
        <v>80</v>
      </c>
      <c r="AV957" s="258" t="s">
        <v>80</v>
      </c>
      <c r="AW957" s="258" t="s">
        <v>32</v>
      </c>
      <c r="AX957" s="258" t="s">
        <v>70</v>
      </c>
      <c r="AY957" s="260" t="s">
        <v>137</v>
      </c>
    </row>
    <row r="958" spans="1:65" s="258" customFormat="1" ht="20.399999999999999">
      <c r="B958" s="259"/>
      <c r="D958" s="253" t="s">
        <v>148</v>
      </c>
      <c r="E958" s="260" t="s">
        <v>3</v>
      </c>
      <c r="F958" s="261" t="s">
        <v>322</v>
      </c>
      <c r="H958" s="262">
        <v>59.82</v>
      </c>
      <c r="L958" s="259"/>
      <c r="M958" s="263"/>
      <c r="N958" s="264"/>
      <c r="O958" s="264"/>
      <c r="P958" s="264"/>
      <c r="Q958" s="264"/>
      <c r="R958" s="264"/>
      <c r="S958" s="264"/>
      <c r="T958" s="265"/>
      <c r="AT958" s="260" t="s">
        <v>148</v>
      </c>
      <c r="AU958" s="260" t="s">
        <v>80</v>
      </c>
      <c r="AV958" s="258" t="s">
        <v>80</v>
      </c>
      <c r="AW958" s="258" t="s">
        <v>32</v>
      </c>
      <c r="AX958" s="258" t="s">
        <v>70</v>
      </c>
      <c r="AY958" s="260" t="s">
        <v>137</v>
      </c>
    </row>
    <row r="959" spans="1:65" s="258" customFormat="1">
      <c r="B959" s="259"/>
      <c r="D959" s="253" t="s">
        <v>148</v>
      </c>
      <c r="E959" s="260" t="s">
        <v>3</v>
      </c>
      <c r="F959" s="261" t="s">
        <v>323</v>
      </c>
      <c r="H959" s="262">
        <v>47.6</v>
      </c>
      <c r="L959" s="259"/>
      <c r="M959" s="263"/>
      <c r="N959" s="264"/>
      <c r="O959" s="264"/>
      <c r="P959" s="264"/>
      <c r="Q959" s="264"/>
      <c r="R959" s="264"/>
      <c r="S959" s="264"/>
      <c r="T959" s="265"/>
      <c r="AT959" s="260" t="s">
        <v>148</v>
      </c>
      <c r="AU959" s="260" t="s">
        <v>80</v>
      </c>
      <c r="AV959" s="258" t="s">
        <v>80</v>
      </c>
      <c r="AW959" s="258" t="s">
        <v>32</v>
      </c>
      <c r="AX959" s="258" t="s">
        <v>70</v>
      </c>
      <c r="AY959" s="260" t="s">
        <v>137</v>
      </c>
    </row>
    <row r="960" spans="1:65" s="258" customFormat="1" ht="30.6">
      <c r="B960" s="259"/>
      <c r="D960" s="253" t="s">
        <v>148</v>
      </c>
      <c r="E960" s="260" t="s">
        <v>3</v>
      </c>
      <c r="F960" s="261" t="s">
        <v>324</v>
      </c>
      <c r="H960" s="262">
        <v>92.38</v>
      </c>
      <c r="L960" s="259"/>
      <c r="M960" s="263"/>
      <c r="N960" s="264"/>
      <c r="O960" s="264"/>
      <c r="P960" s="264"/>
      <c r="Q960" s="264"/>
      <c r="R960" s="264"/>
      <c r="S960" s="264"/>
      <c r="T960" s="265"/>
      <c r="AT960" s="260" t="s">
        <v>148</v>
      </c>
      <c r="AU960" s="260" t="s">
        <v>80</v>
      </c>
      <c r="AV960" s="258" t="s">
        <v>80</v>
      </c>
      <c r="AW960" s="258" t="s">
        <v>32</v>
      </c>
      <c r="AX960" s="258" t="s">
        <v>70</v>
      </c>
      <c r="AY960" s="260" t="s">
        <v>137</v>
      </c>
    </row>
    <row r="961" spans="2:51" s="258" customFormat="1">
      <c r="B961" s="259"/>
      <c r="D961" s="253" t="s">
        <v>148</v>
      </c>
      <c r="E961" s="260" t="s">
        <v>3</v>
      </c>
      <c r="F961" s="261" t="s">
        <v>325</v>
      </c>
      <c r="H961" s="262">
        <v>100.6</v>
      </c>
      <c r="L961" s="259"/>
      <c r="M961" s="263"/>
      <c r="N961" s="264"/>
      <c r="O961" s="264"/>
      <c r="P961" s="264"/>
      <c r="Q961" s="264"/>
      <c r="R961" s="264"/>
      <c r="S961" s="264"/>
      <c r="T961" s="265"/>
      <c r="AT961" s="260" t="s">
        <v>148</v>
      </c>
      <c r="AU961" s="260" t="s">
        <v>80</v>
      </c>
      <c r="AV961" s="258" t="s">
        <v>80</v>
      </c>
      <c r="AW961" s="258" t="s">
        <v>32</v>
      </c>
      <c r="AX961" s="258" t="s">
        <v>70</v>
      </c>
      <c r="AY961" s="260" t="s">
        <v>137</v>
      </c>
    </row>
    <row r="962" spans="2:51" s="258" customFormat="1">
      <c r="B962" s="259"/>
      <c r="D962" s="253" t="s">
        <v>148</v>
      </c>
      <c r="E962" s="260" t="s">
        <v>3</v>
      </c>
      <c r="F962" s="261" t="s">
        <v>326</v>
      </c>
      <c r="H962" s="262">
        <v>50.26</v>
      </c>
      <c r="L962" s="259"/>
      <c r="M962" s="263"/>
      <c r="N962" s="264"/>
      <c r="O962" s="264"/>
      <c r="P962" s="264"/>
      <c r="Q962" s="264"/>
      <c r="R962" s="264"/>
      <c r="S962" s="264"/>
      <c r="T962" s="265"/>
      <c r="AT962" s="260" t="s">
        <v>148</v>
      </c>
      <c r="AU962" s="260" t="s">
        <v>80</v>
      </c>
      <c r="AV962" s="258" t="s">
        <v>80</v>
      </c>
      <c r="AW962" s="258" t="s">
        <v>32</v>
      </c>
      <c r="AX962" s="258" t="s">
        <v>70</v>
      </c>
      <c r="AY962" s="260" t="s">
        <v>137</v>
      </c>
    </row>
    <row r="963" spans="2:51" s="258" customFormat="1">
      <c r="B963" s="259"/>
      <c r="D963" s="253" t="s">
        <v>148</v>
      </c>
      <c r="E963" s="260" t="s">
        <v>3</v>
      </c>
      <c r="F963" s="261" t="s">
        <v>327</v>
      </c>
      <c r="H963" s="262">
        <v>53</v>
      </c>
      <c r="L963" s="259"/>
      <c r="M963" s="263"/>
      <c r="N963" s="264"/>
      <c r="O963" s="264"/>
      <c r="P963" s="264"/>
      <c r="Q963" s="264"/>
      <c r="R963" s="264"/>
      <c r="S963" s="264"/>
      <c r="T963" s="265"/>
      <c r="AT963" s="260" t="s">
        <v>148</v>
      </c>
      <c r="AU963" s="260" t="s">
        <v>80</v>
      </c>
      <c r="AV963" s="258" t="s">
        <v>80</v>
      </c>
      <c r="AW963" s="258" t="s">
        <v>32</v>
      </c>
      <c r="AX963" s="258" t="s">
        <v>70</v>
      </c>
      <c r="AY963" s="260" t="s">
        <v>137</v>
      </c>
    </row>
    <row r="964" spans="2:51" s="291" customFormat="1">
      <c r="B964" s="290"/>
      <c r="D964" s="253" t="s">
        <v>148</v>
      </c>
      <c r="E964" s="292" t="s">
        <v>3</v>
      </c>
      <c r="F964" s="293" t="s">
        <v>288</v>
      </c>
      <c r="H964" s="294">
        <v>643.55600000000004</v>
      </c>
      <c r="L964" s="290"/>
      <c r="M964" s="295"/>
      <c r="N964" s="296"/>
      <c r="O964" s="296"/>
      <c r="P964" s="296"/>
      <c r="Q964" s="296"/>
      <c r="R964" s="296"/>
      <c r="S964" s="296"/>
      <c r="T964" s="297"/>
      <c r="AT964" s="292" t="s">
        <v>148</v>
      </c>
      <c r="AU964" s="292" t="s">
        <v>80</v>
      </c>
      <c r="AV964" s="291" t="s">
        <v>155</v>
      </c>
      <c r="AW964" s="291" t="s">
        <v>32</v>
      </c>
      <c r="AX964" s="291" t="s">
        <v>70</v>
      </c>
      <c r="AY964" s="292" t="s">
        <v>137</v>
      </c>
    </row>
    <row r="965" spans="2:51" s="258" customFormat="1" ht="20.399999999999999">
      <c r="B965" s="259"/>
      <c r="D965" s="253" t="s">
        <v>148</v>
      </c>
      <c r="E965" s="260" t="s">
        <v>3</v>
      </c>
      <c r="F965" s="261" t="s">
        <v>328</v>
      </c>
      <c r="H965" s="262">
        <v>64.36</v>
      </c>
      <c r="L965" s="259"/>
      <c r="M965" s="263"/>
      <c r="N965" s="264"/>
      <c r="O965" s="264"/>
      <c r="P965" s="264"/>
      <c r="Q965" s="264"/>
      <c r="R965" s="264"/>
      <c r="S965" s="264"/>
      <c r="T965" s="265"/>
      <c r="AT965" s="260" t="s">
        <v>148</v>
      </c>
      <c r="AU965" s="260" t="s">
        <v>80</v>
      </c>
      <c r="AV965" s="258" t="s">
        <v>80</v>
      </c>
      <c r="AW965" s="258" t="s">
        <v>32</v>
      </c>
      <c r="AX965" s="258" t="s">
        <v>70</v>
      </c>
      <c r="AY965" s="260" t="s">
        <v>137</v>
      </c>
    </row>
    <row r="966" spans="2:51" s="258" customFormat="1" ht="20.399999999999999">
      <c r="B966" s="259"/>
      <c r="D966" s="253" t="s">
        <v>148</v>
      </c>
      <c r="E966" s="260" t="s">
        <v>3</v>
      </c>
      <c r="F966" s="261" t="s">
        <v>329</v>
      </c>
      <c r="H966" s="262">
        <v>112.44</v>
      </c>
      <c r="L966" s="259"/>
      <c r="M966" s="263"/>
      <c r="N966" s="264"/>
      <c r="O966" s="264"/>
      <c r="P966" s="264"/>
      <c r="Q966" s="264"/>
      <c r="R966" s="264"/>
      <c r="S966" s="264"/>
      <c r="T966" s="265"/>
      <c r="AT966" s="260" t="s">
        <v>148</v>
      </c>
      <c r="AU966" s="260" t="s">
        <v>80</v>
      </c>
      <c r="AV966" s="258" t="s">
        <v>80</v>
      </c>
      <c r="AW966" s="258" t="s">
        <v>32</v>
      </c>
      <c r="AX966" s="258" t="s">
        <v>70</v>
      </c>
      <c r="AY966" s="260" t="s">
        <v>137</v>
      </c>
    </row>
    <row r="967" spans="2:51" s="258" customFormat="1" ht="20.399999999999999">
      <c r="B967" s="259"/>
      <c r="D967" s="253" t="s">
        <v>148</v>
      </c>
      <c r="E967" s="260" t="s">
        <v>3</v>
      </c>
      <c r="F967" s="261" t="s">
        <v>330</v>
      </c>
      <c r="H967" s="262">
        <v>54.56</v>
      </c>
      <c r="L967" s="259"/>
      <c r="M967" s="263"/>
      <c r="N967" s="264"/>
      <c r="O967" s="264"/>
      <c r="P967" s="264"/>
      <c r="Q967" s="264"/>
      <c r="R967" s="264"/>
      <c r="S967" s="264"/>
      <c r="T967" s="265"/>
      <c r="AT967" s="260" t="s">
        <v>148</v>
      </c>
      <c r="AU967" s="260" t="s">
        <v>80</v>
      </c>
      <c r="AV967" s="258" t="s">
        <v>80</v>
      </c>
      <c r="AW967" s="258" t="s">
        <v>32</v>
      </c>
      <c r="AX967" s="258" t="s">
        <v>70</v>
      </c>
      <c r="AY967" s="260" t="s">
        <v>137</v>
      </c>
    </row>
    <row r="968" spans="2:51" s="258" customFormat="1">
      <c r="B968" s="259"/>
      <c r="D968" s="253" t="s">
        <v>148</v>
      </c>
      <c r="E968" s="260" t="s">
        <v>3</v>
      </c>
      <c r="F968" s="261" t="s">
        <v>331</v>
      </c>
      <c r="H968" s="262">
        <v>12.2</v>
      </c>
      <c r="L968" s="259"/>
      <c r="M968" s="263"/>
      <c r="N968" s="264"/>
      <c r="O968" s="264"/>
      <c r="P968" s="264"/>
      <c r="Q968" s="264"/>
      <c r="R968" s="264"/>
      <c r="S968" s="264"/>
      <c r="T968" s="265"/>
      <c r="AT968" s="260" t="s">
        <v>148</v>
      </c>
      <c r="AU968" s="260" t="s">
        <v>80</v>
      </c>
      <c r="AV968" s="258" t="s">
        <v>80</v>
      </c>
      <c r="AW968" s="258" t="s">
        <v>32</v>
      </c>
      <c r="AX968" s="258" t="s">
        <v>70</v>
      </c>
      <c r="AY968" s="260" t="s">
        <v>137</v>
      </c>
    </row>
    <row r="969" spans="2:51" s="258" customFormat="1">
      <c r="B969" s="259"/>
      <c r="D969" s="253" t="s">
        <v>148</v>
      </c>
      <c r="E969" s="260" t="s">
        <v>3</v>
      </c>
      <c r="F969" s="261" t="s">
        <v>332</v>
      </c>
      <c r="H969" s="262">
        <v>34.200000000000003</v>
      </c>
      <c r="L969" s="259"/>
      <c r="M969" s="263"/>
      <c r="N969" s="264"/>
      <c r="O969" s="264"/>
      <c r="P969" s="264"/>
      <c r="Q969" s="264"/>
      <c r="R969" s="264"/>
      <c r="S969" s="264"/>
      <c r="T969" s="265"/>
      <c r="AT969" s="260" t="s">
        <v>148</v>
      </c>
      <c r="AU969" s="260" t="s">
        <v>80</v>
      </c>
      <c r="AV969" s="258" t="s">
        <v>80</v>
      </c>
      <c r="AW969" s="258" t="s">
        <v>32</v>
      </c>
      <c r="AX969" s="258" t="s">
        <v>70</v>
      </c>
      <c r="AY969" s="260" t="s">
        <v>137</v>
      </c>
    </row>
    <row r="970" spans="2:51" s="258" customFormat="1">
      <c r="B970" s="259"/>
      <c r="D970" s="253" t="s">
        <v>148</v>
      </c>
      <c r="E970" s="260" t="s">
        <v>3</v>
      </c>
      <c r="F970" s="261" t="s">
        <v>333</v>
      </c>
      <c r="H970" s="262">
        <v>13.4</v>
      </c>
      <c r="L970" s="259"/>
      <c r="M970" s="263"/>
      <c r="N970" s="264"/>
      <c r="O970" s="264"/>
      <c r="P970" s="264"/>
      <c r="Q970" s="264"/>
      <c r="R970" s="264"/>
      <c r="S970" s="264"/>
      <c r="T970" s="265"/>
      <c r="AT970" s="260" t="s">
        <v>148</v>
      </c>
      <c r="AU970" s="260" t="s">
        <v>80</v>
      </c>
      <c r="AV970" s="258" t="s">
        <v>80</v>
      </c>
      <c r="AW970" s="258" t="s">
        <v>32</v>
      </c>
      <c r="AX970" s="258" t="s">
        <v>70</v>
      </c>
      <c r="AY970" s="260" t="s">
        <v>137</v>
      </c>
    </row>
    <row r="971" spans="2:51" s="291" customFormat="1">
      <c r="B971" s="290"/>
      <c r="D971" s="253" t="s">
        <v>148</v>
      </c>
      <c r="E971" s="292" t="s">
        <v>3</v>
      </c>
      <c r="F971" s="293" t="s">
        <v>288</v>
      </c>
      <c r="H971" s="294">
        <v>291.16000000000003</v>
      </c>
      <c r="L971" s="290"/>
      <c r="M971" s="295"/>
      <c r="N971" s="296"/>
      <c r="O971" s="296"/>
      <c r="P971" s="296"/>
      <c r="Q971" s="296"/>
      <c r="R971" s="296"/>
      <c r="S971" s="296"/>
      <c r="T971" s="297"/>
      <c r="AT971" s="292" t="s">
        <v>148</v>
      </c>
      <c r="AU971" s="292" t="s">
        <v>80</v>
      </c>
      <c r="AV971" s="291" t="s">
        <v>155</v>
      </c>
      <c r="AW971" s="291" t="s">
        <v>32</v>
      </c>
      <c r="AX971" s="291" t="s">
        <v>70</v>
      </c>
      <c r="AY971" s="292" t="s">
        <v>137</v>
      </c>
    </row>
    <row r="972" spans="2:51" s="258" customFormat="1">
      <c r="B972" s="259"/>
      <c r="D972" s="253" t="s">
        <v>148</v>
      </c>
      <c r="E972" s="260" t="s">
        <v>3</v>
      </c>
      <c r="F972" s="261" t="s">
        <v>334</v>
      </c>
      <c r="H972" s="262">
        <v>45.86</v>
      </c>
      <c r="L972" s="259"/>
      <c r="M972" s="263"/>
      <c r="N972" s="264"/>
      <c r="O972" s="264"/>
      <c r="P972" s="264"/>
      <c r="Q972" s="264"/>
      <c r="R972" s="264"/>
      <c r="S972" s="264"/>
      <c r="T972" s="265"/>
      <c r="AT972" s="260" t="s">
        <v>148</v>
      </c>
      <c r="AU972" s="260" t="s">
        <v>80</v>
      </c>
      <c r="AV972" s="258" t="s">
        <v>80</v>
      </c>
      <c r="AW972" s="258" t="s">
        <v>32</v>
      </c>
      <c r="AX972" s="258" t="s">
        <v>70</v>
      </c>
      <c r="AY972" s="260" t="s">
        <v>137</v>
      </c>
    </row>
    <row r="973" spans="2:51" s="258" customFormat="1">
      <c r="B973" s="259"/>
      <c r="D973" s="253" t="s">
        <v>148</v>
      </c>
      <c r="E973" s="260" t="s">
        <v>3</v>
      </c>
      <c r="F973" s="261" t="s">
        <v>335</v>
      </c>
      <c r="H973" s="262">
        <v>0</v>
      </c>
      <c r="L973" s="259"/>
      <c r="M973" s="263"/>
      <c r="N973" s="264"/>
      <c r="O973" s="264"/>
      <c r="P973" s="264"/>
      <c r="Q973" s="264"/>
      <c r="R973" s="264"/>
      <c r="S973" s="264"/>
      <c r="T973" s="265"/>
      <c r="AT973" s="260" t="s">
        <v>148</v>
      </c>
      <c r="AU973" s="260" t="s">
        <v>80</v>
      </c>
      <c r="AV973" s="258" t="s">
        <v>80</v>
      </c>
      <c r="AW973" s="258" t="s">
        <v>32</v>
      </c>
      <c r="AX973" s="258" t="s">
        <v>70</v>
      </c>
      <c r="AY973" s="260" t="s">
        <v>137</v>
      </c>
    </row>
    <row r="974" spans="2:51" s="258" customFormat="1">
      <c r="B974" s="259"/>
      <c r="D974" s="253" t="s">
        <v>148</v>
      </c>
      <c r="E974" s="260" t="s">
        <v>3</v>
      </c>
      <c r="F974" s="261" t="s">
        <v>336</v>
      </c>
      <c r="H974" s="262">
        <v>0</v>
      </c>
      <c r="L974" s="259"/>
      <c r="M974" s="263"/>
      <c r="N974" s="264"/>
      <c r="O974" s="264"/>
      <c r="P974" s="264"/>
      <c r="Q974" s="264"/>
      <c r="R974" s="264"/>
      <c r="S974" s="264"/>
      <c r="T974" s="265"/>
      <c r="AT974" s="260" t="s">
        <v>148</v>
      </c>
      <c r="AU974" s="260" t="s">
        <v>80</v>
      </c>
      <c r="AV974" s="258" t="s">
        <v>80</v>
      </c>
      <c r="AW974" s="258" t="s">
        <v>32</v>
      </c>
      <c r="AX974" s="258" t="s">
        <v>70</v>
      </c>
      <c r="AY974" s="260" t="s">
        <v>137</v>
      </c>
    </row>
    <row r="975" spans="2:51" s="258" customFormat="1">
      <c r="B975" s="259"/>
      <c r="D975" s="253" t="s">
        <v>148</v>
      </c>
      <c r="E975" s="260" t="s">
        <v>3</v>
      </c>
      <c r="F975" s="261" t="s">
        <v>337</v>
      </c>
      <c r="H975" s="262">
        <v>113.9</v>
      </c>
      <c r="L975" s="259"/>
      <c r="M975" s="263"/>
      <c r="N975" s="264"/>
      <c r="O975" s="264"/>
      <c r="P975" s="264"/>
      <c r="Q975" s="264"/>
      <c r="R975" s="264"/>
      <c r="S975" s="264"/>
      <c r="T975" s="265"/>
      <c r="AT975" s="260" t="s">
        <v>148</v>
      </c>
      <c r="AU975" s="260" t="s">
        <v>80</v>
      </c>
      <c r="AV975" s="258" t="s">
        <v>80</v>
      </c>
      <c r="AW975" s="258" t="s">
        <v>32</v>
      </c>
      <c r="AX975" s="258" t="s">
        <v>70</v>
      </c>
      <c r="AY975" s="260" t="s">
        <v>137</v>
      </c>
    </row>
    <row r="976" spans="2:51" s="291" customFormat="1">
      <c r="B976" s="290"/>
      <c r="D976" s="253" t="s">
        <v>148</v>
      </c>
      <c r="E976" s="292" t="s">
        <v>3</v>
      </c>
      <c r="F976" s="293" t="s">
        <v>288</v>
      </c>
      <c r="H976" s="294">
        <v>159.76</v>
      </c>
      <c r="L976" s="290"/>
      <c r="M976" s="295"/>
      <c r="N976" s="296"/>
      <c r="O976" s="296"/>
      <c r="P976" s="296"/>
      <c r="Q976" s="296"/>
      <c r="R976" s="296"/>
      <c r="S976" s="296"/>
      <c r="T976" s="297"/>
      <c r="AT976" s="292" t="s">
        <v>148</v>
      </c>
      <c r="AU976" s="292" t="s">
        <v>80</v>
      </c>
      <c r="AV976" s="291" t="s">
        <v>155</v>
      </c>
      <c r="AW976" s="291" t="s">
        <v>32</v>
      </c>
      <c r="AX976" s="291" t="s">
        <v>70</v>
      </c>
      <c r="AY976" s="292" t="s">
        <v>137</v>
      </c>
    </row>
    <row r="977" spans="1:65" s="266" customFormat="1">
      <c r="B977" s="267"/>
      <c r="D977" s="253" t="s">
        <v>148</v>
      </c>
      <c r="E977" s="268" t="s">
        <v>3</v>
      </c>
      <c r="F977" s="269" t="s">
        <v>343</v>
      </c>
      <c r="H977" s="268" t="s">
        <v>3</v>
      </c>
      <c r="L977" s="267"/>
      <c r="M977" s="270"/>
      <c r="N977" s="271"/>
      <c r="O977" s="271"/>
      <c r="P977" s="271"/>
      <c r="Q977" s="271"/>
      <c r="R977" s="271"/>
      <c r="S977" s="271"/>
      <c r="T977" s="272"/>
      <c r="AT977" s="268" t="s">
        <v>148</v>
      </c>
      <c r="AU977" s="268" t="s">
        <v>80</v>
      </c>
      <c r="AV977" s="266" t="s">
        <v>78</v>
      </c>
      <c r="AW977" s="266" t="s">
        <v>32</v>
      </c>
      <c r="AX977" s="266" t="s">
        <v>70</v>
      </c>
      <c r="AY977" s="268" t="s">
        <v>137</v>
      </c>
    </row>
    <row r="978" spans="1:65" s="258" customFormat="1">
      <c r="B978" s="259"/>
      <c r="D978" s="253" t="s">
        <v>148</v>
      </c>
      <c r="E978" s="260" t="s">
        <v>3</v>
      </c>
      <c r="F978" s="261" t="s">
        <v>1101</v>
      </c>
      <c r="H978" s="262">
        <v>26.2</v>
      </c>
      <c r="L978" s="259"/>
      <c r="M978" s="263"/>
      <c r="N978" s="264"/>
      <c r="O978" s="264"/>
      <c r="P978" s="264"/>
      <c r="Q978" s="264"/>
      <c r="R978" s="264"/>
      <c r="S978" s="264"/>
      <c r="T978" s="265"/>
      <c r="AT978" s="260" t="s">
        <v>148</v>
      </c>
      <c r="AU978" s="260" t="s">
        <v>80</v>
      </c>
      <c r="AV978" s="258" t="s">
        <v>80</v>
      </c>
      <c r="AW978" s="258" t="s">
        <v>32</v>
      </c>
      <c r="AX978" s="258" t="s">
        <v>70</v>
      </c>
      <c r="AY978" s="260" t="s">
        <v>137</v>
      </c>
    </row>
    <row r="979" spans="1:65" s="291" customFormat="1">
      <c r="B979" s="290"/>
      <c r="D979" s="253" t="s">
        <v>148</v>
      </c>
      <c r="E979" s="292" t="s">
        <v>3</v>
      </c>
      <c r="F979" s="293" t="s">
        <v>288</v>
      </c>
      <c r="H979" s="294">
        <v>26.2</v>
      </c>
      <c r="L979" s="290"/>
      <c r="M979" s="295"/>
      <c r="N979" s="296"/>
      <c r="O979" s="296"/>
      <c r="P979" s="296"/>
      <c r="Q979" s="296"/>
      <c r="R979" s="296"/>
      <c r="S979" s="296"/>
      <c r="T979" s="297"/>
      <c r="AT979" s="292" t="s">
        <v>148</v>
      </c>
      <c r="AU979" s="292" t="s">
        <v>80</v>
      </c>
      <c r="AV979" s="291" t="s">
        <v>155</v>
      </c>
      <c r="AW979" s="291" t="s">
        <v>32</v>
      </c>
      <c r="AX979" s="291" t="s">
        <v>70</v>
      </c>
      <c r="AY979" s="292" t="s">
        <v>137</v>
      </c>
    </row>
    <row r="980" spans="1:65" s="273" customFormat="1">
      <c r="B980" s="274"/>
      <c r="D980" s="253" t="s">
        <v>148</v>
      </c>
      <c r="E980" s="275" t="s">
        <v>3</v>
      </c>
      <c r="F980" s="276" t="s">
        <v>184</v>
      </c>
      <c r="H980" s="277">
        <v>1633.4159999999999</v>
      </c>
      <c r="L980" s="274"/>
      <c r="M980" s="278"/>
      <c r="N980" s="279"/>
      <c r="O980" s="279"/>
      <c r="P980" s="279"/>
      <c r="Q980" s="279"/>
      <c r="R980" s="279"/>
      <c r="S980" s="279"/>
      <c r="T980" s="280"/>
      <c r="AT980" s="275" t="s">
        <v>148</v>
      </c>
      <c r="AU980" s="275" t="s">
        <v>80</v>
      </c>
      <c r="AV980" s="273" t="s">
        <v>144</v>
      </c>
      <c r="AW980" s="273" t="s">
        <v>32</v>
      </c>
      <c r="AX980" s="273" t="s">
        <v>78</v>
      </c>
      <c r="AY980" s="275" t="s">
        <v>137</v>
      </c>
    </row>
    <row r="981" spans="1:65" s="171" customFormat="1" ht="24" customHeight="1">
      <c r="A981" s="168"/>
      <c r="B981" s="169"/>
      <c r="C981" s="240" t="s">
        <v>1102</v>
      </c>
      <c r="D981" s="240" t="s">
        <v>139</v>
      </c>
      <c r="E981" s="241" t="s">
        <v>1103</v>
      </c>
      <c r="F981" s="242" t="s">
        <v>1104</v>
      </c>
      <c r="G981" s="243" t="s">
        <v>575</v>
      </c>
      <c r="H981" s="244">
        <v>3</v>
      </c>
      <c r="I981" s="77"/>
      <c r="J981" s="245">
        <f>ROUND(I981*H981,2)</f>
        <v>0</v>
      </c>
      <c r="K981" s="242" t="s">
        <v>143</v>
      </c>
      <c r="L981" s="169"/>
      <c r="M981" s="246" t="s">
        <v>3</v>
      </c>
      <c r="N981" s="247" t="s">
        <v>41</v>
      </c>
      <c r="O981" s="248"/>
      <c r="P981" s="249">
        <f>O981*H981</f>
        <v>0</v>
      </c>
      <c r="Q981" s="249">
        <v>2.5999999999999998E-4</v>
      </c>
      <c r="R981" s="249">
        <f>Q981*H981</f>
        <v>7.7999999999999988E-4</v>
      </c>
      <c r="S981" s="249">
        <v>0</v>
      </c>
      <c r="T981" s="250">
        <f>S981*H981</f>
        <v>0</v>
      </c>
      <c r="U981" s="168"/>
      <c r="V981" s="168"/>
      <c r="W981" s="168"/>
      <c r="X981" s="168"/>
      <c r="Y981" s="168"/>
      <c r="Z981" s="168"/>
      <c r="AA981" s="168"/>
      <c r="AB981" s="168"/>
      <c r="AC981" s="168"/>
      <c r="AD981" s="168"/>
      <c r="AE981" s="168"/>
      <c r="AR981" s="251" t="s">
        <v>250</v>
      </c>
      <c r="AT981" s="251" t="s">
        <v>139</v>
      </c>
      <c r="AU981" s="251" t="s">
        <v>80</v>
      </c>
      <c r="AY981" s="160" t="s">
        <v>137</v>
      </c>
      <c r="BE981" s="252">
        <f>IF(N981="základní",J981,0)</f>
        <v>0</v>
      </c>
      <c r="BF981" s="252">
        <f>IF(N981="snížená",J981,0)</f>
        <v>0</v>
      </c>
      <c r="BG981" s="252">
        <f>IF(N981="zákl. přenesená",J981,0)</f>
        <v>0</v>
      </c>
      <c r="BH981" s="252">
        <f>IF(N981="sníž. přenesená",J981,0)</f>
        <v>0</v>
      </c>
      <c r="BI981" s="252">
        <f>IF(N981="nulová",J981,0)</f>
        <v>0</v>
      </c>
      <c r="BJ981" s="160" t="s">
        <v>78</v>
      </c>
      <c r="BK981" s="252">
        <f>ROUND(I981*H981,2)</f>
        <v>0</v>
      </c>
      <c r="BL981" s="160" t="s">
        <v>250</v>
      </c>
      <c r="BM981" s="251" t="s">
        <v>1105</v>
      </c>
    </row>
    <row r="982" spans="1:65" s="171" customFormat="1" ht="38.4">
      <c r="A982" s="168"/>
      <c r="B982" s="169"/>
      <c r="C982" s="168"/>
      <c r="D982" s="253" t="s">
        <v>146</v>
      </c>
      <c r="E982" s="168"/>
      <c r="F982" s="254" t="s">
        <v>1106</v>
      </c>
      <c r="G982" s="168"/>
      <c r="H982" s="168"/>
      <c r="I982" s="168"/>
      <c r="J982" s="168"/>
      <c r="K982" s="168"/>
      <c r="L982" s="169"/>
      <c r="M982" s="255"/>
      <c r="N982" s="256"/>
      <c r="O982" s="248"/>
      <c r="P982" s="248"/>
      <c r="Q982" s="248"/>
      <c r="R982" s="248"/>
      <c r="S982" s="248"/>
      <c r="T982" s="257"/>
      <c r="U982" s="168"/>
      <c r="V982" s="168"/>
      <c r="W982" s="168"/>
      <c r="X982" s="168"/>
      <c r="Y982" s="168"/>
      <c r="Z982" s="168"/>
      <c r="AA982" s="168"/>
      <c r="AB982" s="168"/>
      <c r="AC982" s="168"/>
      <c r="AD982" s="168"/>
      <c r="AE982" s="168"/>
      <c r="AT982" s="160" t="s">
        <v>146</v>
      </c>
      <c r="AU982" s="160" t="s">
        <v>80</v>
      </c>
    </row>
    <row r="983" spans="1:65" s="258" customFormat="1">
      <c r="B983" s="259"/>
      <c r="D983" s="253" t="s">
        <v>148</v>
      </c>
      <c r="E983" s="260" t="s">
        <v>3</v>
      </c>
      <c r="F983" s="261" t="s">
        <v>1107</v>
      </c>
      <c r="H983" s="262">
        <v>2</v>
      </c>
      <c r="L983" s="259"/>
      <c r="M983" s="263"/>
      <c r="N983" s="264"/>
      <c r="O983" s="264"/>
      <c r="P983" s="264"/>
      <c r="Q983" s="264"/>
      <c r="R983" s="264"/>
      <c r="S983" s="264"/>
      <c r="T983" s="265"/>
      <c r="AT983" s="260" t="s">
        <v>148</v>
      </c>
      <c r="AU983" s="260" t="s">
        <v>80</v>
      </c>
      <c r="AV983" s="258" t="s">
        <v>80</v>
      </c>
      <c r="AW983" s="258" t="s">
        <v>32</v>
      </c>
      <c r="AX983" s="258" t="s">
        <v>70</v>
      </c>
      <c r="AY983" s="260" t="s">
        <v>137</v>
      </c>
    </row>
    <row r="984" spans="1:65" s="258" customFormat="1">
      <c r="B984" s="259"/>
      <c r="D984" s="253" t="s">
        <v>148</v>
      </c>
      <c r="E984" s="260" t="s">
        <v>3</v>
      </c>
      <c r="F984" s="261" t="s">
        <v>1108</v>
      </c>
      <c r="H984" s="262">
        <v>1</v>
      </c>
      <c r="L984" s="259"/>
      <c r="M984" s="263"/>
      <c r="N984" s="264"/>
      <c r="O984" s="264"/>
      <c r="P984" s="264"/>
      <c r="Q984" s="264"/>
      <c r="R984" s="264"/>
      <c r="S984" s="264"/>
      <c r="T984" s="265"/>
      <c r="AT984" s="260" t="s">
        <v>148</v>
      </c>
      <c r="AU984" s="260" t="s">
        <v>80</v>
      </c>
      <c r="AV984" s="258" t="s">
        <v>80</v>
      </c>
      <c r="AW984" s="258" t="s">
        <v>32</v>
      </c>
      <c r="AX984" s="258" t="s">
        <v>70</v>
      </c>
      <c r="AY984" s="260" t="s">
        <v>137</v>
      </c>
    </row>
    <row r="985" spans="1:65" s="273" customFormat="1">
      <c r="B985" s="274"/>
      <c r="D985" s="253" t="s">
        <v>148</v>
      </c>
      <c r="E985" s="275" t="s">
        <v>3</v>
      </c>
      <c r="F985" s="276" t="s">
        <v>184</v>
      </c>
      <c r="H985" s="277">
        <v>3</v>
      </c>
      <c r="L985" s="274"/>
      <c r="M985" s="278"/>
      <c r="N985" s="279"/>
      <c r="O985" s="279"/>
      <c r="P985" s="279"/>
      <c r="Q985" s="279"/>
      <c r="R985" s="279"/>
      <c r="S985" s="279"/>
      <c r="T985" s="280"/>
      <c r="AT985" s="275" t="s">
        <v>148</v>
      </c>
      <c r="AU985" s="275" t="s">
        <v>80</v>
      </c>
      <c r="AV985" s="273" t="s">
        <v>144</v>
      </c>
      <c r="AW985" s="273" t="s">
        <v>32</v>
      </c>
      <c r="AX985" s="273" t="s">
        <v>78</v>
      </c>
      <c r="AY985" s="275" t="s">
        <v>137</v>
      </c>
    </row>
    <row r="986" spans="1:65" s="171" customFormat="1" ht="16.5" customHeight="1">
      <c r="A986" s="168"/>
      <c r="B986" s="169"/>
      <c r="C986" s="281" t="s">
        <v>1109</v>
      </c>
      <c r="D986" s="281" t="s">
        <v>243</v>
      </c>
      <c r="E986" s="282" t="s">
        <v>1110</v>
      </c>
      <c r="F986" s="283" t="s">
        <v>1111</v>
      </c>
      <c r="G986" s="284" t="s">
        <v>142</v>
      </c>
      <c r="H986" s="285">
        <v>15.593</v>
      </c>
      <c r="I986" s="78"/>
      <c r="J986" s="286">
        <f>ROUND(I986*H986,2)</f>
        <v>0</v>
      </c>
      <c r="K986" s="283" t="s">
        <v>143</v>
      </c>
      <c r="L986" s="287"/>
      <c r="M986" s="288" t="s">
        <v>3</v>
      </c>
      <c r="N986" s="289" t="s">
        <v>41</v>
      </c>
      <c r="O986" s="248"/>
      <c r="P986" s="249">
        <f>O986*H986</f>
        <v>0</v>
      </c>
      <c r="Q986" s="249">
        <v>3.7499999999999999E-2</v>
      </c>
      <c r="R986" s="249">
        <f>Q986*H986</f>
        <v>0.58473750000000002</v>
      </c>
      <c r="S986" s="249">
        <v>0</v>
      </c>
      <c r="T986" s="250">
        <f>S986*H986</f>
        <v>0</v>
      </c>
      <c r="U986" s="168"/>
      <c r="V986" s="168"/>
      <c r="W986" s="168"/>
      <c r="X986" s="168"/>
      <c r="Y986" s="168"/>
      <c r="Z986" s="168"/>
      <c r="AA986" s="168"/>
      <c r="AB986" s="168"/>
      <c r="AC986" s="168"/>
      <c r="AD986" s="168"/>
      <c r="AE986" s="168"/>
      <c r="AR986" s="251" t="s">
        <v>468</v>
      </c>
      <c r="AT986" s="251" t="s">
        <v>243</v>
      </c>
      <c r="AU986" s="251" t="s">
        <v>80</v>
      </c>
      <c r="AY986" s="160" t="s">
        <v>137</v>
      </c>
      <c r="BE986" s="252">
        <f>IF(N986="základní",J986,0)</f>
        <v>0</v>
      </c>
      <c r="BF986" s="252">
        <f>IF(N986="snížená",J986,0)</f>
        <v>0</v>
      </c>
      <c r="BG986" s="252">
        <f>IF(N986="zákl. přenesená",J986,0)</f>
        <v>0</v>
      </c>
      <c r="BH986" s="252">
        <f>IF(N986="sníž. přenesená",J986,0)</f>
        <v>0</v>
      </c>
      <c r="BI986" s="252">
        <f>IF(N986="nulová",J986,0)</f>
        <v>0</v>
      </c>
      <c r="BJ986" s="160" t="s">
        <v>78</v>
      </c>
      <c r="BK986" s="252">
        <f>ROUND(I986*H986,2)</f>
        <v>0</v>
      </c>
      <c r="BL986" s="160" t="s">
        <v>250</v>
      </c>
      <c r="BM986" s="251" t="s">
        <v>1112</v>
      </c>
    </row>
    <row r="987" spans="1:65" s="258" customFormat="1">
      <c r="B987" s="259"/>
      <c r="D987" s="253" t="s">
        <v>148</v>
      </c>
      <c r="E987" s="260" t="s">
        <v>3</v>
      </c>
      <c r="F987" s="261" t="s">
        <v>1113</v>
      </c>
      <c r="H987" s="262">
        <v>9.4499999999999993</v>
      </c>
      <c r="L987" s="259"/>
      <c r="M987" s="263"/>
      <c r="N987" s="264"/>
      <c r="O987" s="264"/>
      <c r="P987" s="264"/>
      <c r="Q987" s="264"/>
      <c r="R987" s="264"/>
      <c r="S987" s="264"/>
      <c r="T987" s="265"/>
      <c r="AT987" s="260" t="s">
        <v>148</v>
      </c>
      <c r="AU987" s="260" t="s">
        <v>80</v>
      </c>
      <c r="AV987" s="258" t="s">
        <v>80</v>
      </c>
      <c r="AW987" s="258" t="s">
        <v>32</v>
      </c>
      <c r="AX987" s="258" t="s">
        <v>70</v>
      </c>
      <c r="AY987" s="260" t="s">
        <v>137</v>
      </c>
    </row>
    <row r="988" spans="1:65" s="258" customFormat="1">
      <c r="B988" s="259"/>
      <c r="D988" s="253" t="s">
        <v>148</v>
      </c>
      <c r="E988" s="260" t="s">
        <v>3</v>
      </c>
      <c r="F988" s="261" t="s">
        <v>714</v>
      </c>
      <c r="H988" s="262">
        <v>6.1429999999999998</v>
      </c>
      <c r="L988" s="259"/>
      <c r="M988" s="263"/>
      <c r="N988" s="264"/>
      <c r="O988" s="264"/>
      <c r="P988" s="264"/>
      <c r="Q988" s="264"/>
      <c r="R988" s="264"/>
      <c r="S988" s="264"/>
      <c r="T988" s="265"/>
      <c r="AT988" s="260" t="s">
        <v>148</v>
      </c>
      <c r="AU988" s="260" t="s">
        <v>80</v>
      </c>
      <c r="AV988" s="258" t="s">
        <v>80</v>
      </c>
      <c r="AW988" s="258" t="s">
        <v>32</v>
      </c>
      <c r="AX988" s="258" t="s">
        <v>70</v>
      </c>
      <c r="AY988" s="260" t="s">
        <v>137</v>
      </c>
    </row>
    <row r="989" spans="1:65" s="273" customFormat="1">
      <c r="B989" s="274"/>
      <c r="D989" s="253" t="s">
        <v>148</v>
      </c>
      <c r="E989" s="275" t="s">
        <v>3</v>
      </c>
      <c r="F989" s="276" t="s">
        <v>184</v>
      </c>
      <c r="H989" s="277">
        <v>15.593</v>
      </c>
      <c r="L989" s="274"/>
      <c r="M989" s="278"/>
      <c r="N989" s="279"/>
      <c r="O989" s="279"/>
      <c r="P989" s="279"/>
      <c r="Q989" s="279"/>
      <c r="R989" s="279"/>
      <c r="S989" s="279"/>
      <c r="T989" s="280"/>
      <c r="AT989" s="275" t="s">
        <v>148</v>
      </c>
      <c r="AU989" s="275" t="s">
        <v>80</v>
      </c>
      <c r="AV989" s="273" t="s">
        <v>144</v>
      </c>
      <c r="AW989" s="273" t="s">
        <v>32</v>
      </c>
      <c r="AX989" s="273" t="s">
        <v>78</v>
      </c>
      <c r="AY989" s="275" t="s">
        <v>137</v>
      </c>
    </row>
    <row r="990" spans="1:65" s="171" customFormat="1" ht="24" customHeight="1">
      <c r="A990" s="168"/>
      <c r="B990" s="169"/>
      <c r="C990" s="240" t="s">
        <v>1114</v>
      </c>
      <c r="D990" s="240" t="s">
        <v>139</v>
      </c>
      <c r="E990" s="241" t="s">
        <v>1115</v>
      </c>
      <c r="F990" s="242" t="s">
        <v>1116</v>
      </c>
      <c r="G990" s="243" t="s">
        <v>575</v>
      </c>
      <c r="H990" s="244">
        <v>23</v>
      </c>
      <c r="I990" s="77"/>
      <c r="J990" s="245">
        <f>ROUND(I990*H990,2)</f>
        <v>0</v>
      </c>
      <c r="K990" s="242" t="s">
        <v>143</v>
      </c>
      <c r="L990" s="169"/>
      <c r="M990" s="246" t="s">
        <v>3</v>
      </c>
      <c r="N990" s="247" t="s">
        <v>41</v>
      </c>
      <c r="O990" s="248"/>
      <c r="P990" s="249">
        <f>O990*H990</f>
        <v>0</v>
      </c>
      <c r="Q990" s="249">
        <v>2.7E-4</v>
      </c>
      <c r="R990" s="249">
        <f>Q990*H990</f>
        <v>6.2100000000000002E-3</v>
      </c>
      <c r="S990" s="249">
        <v>0</v>
      </c>
      <c r="T990" s="250">
        <f>S990*H990</f>
        <v>0</v>
      </c>
      <c r="U990" s="168"/>
      <c r="V990" s="168"/>
      <c r="W990" s="168"/>
      <c r="X990" s="168"/>
      <c r="Y990" s="168"/>
      <c r="Z990" s="168"/>
      <c r="AA990" s="168"/>
      <c r="AB990" s="168"/>
      <c r="AC990" s="168"/>
      <c r="AD990" s="168"/>
      <c r="AE990" s="168"/>
      <c r="AR990" s="251" t="s">
        <v>250</v>
      </c>
      <c r="AT990" s="251" t="s">
        <v>139</v>
      </c>
      <c r="AU990" s="251" t="s">
        <v>80</v>
      </c>
      <c r="AY990" s="160" t="s">
        <v>137</v>
      </c>
      <c r="BE990" s="252">
        <f>IF(N990="základní",J990,0)</f>
        <v>0</v>
      </c>
      <c r="BF990" s="252">
        <f>IF(N990="snížená",J990,0)</f>
        <v>0</v>
      </c>
      <c r="BG990" s="252">
        <f>IF(N990="zákl. přenesená",J990,0)</f>
        <v>0</v>
      </c>
      <c r="BH990" s="252">
        <f>IF(N990="sníž. přenesená",J990,0)</f>
        <v>0</v>
      </c>
      <c r="BI990" s="252">
        <f>IF(N990="nulová",J990,0)</f>
        <v>0</v>
      </c>
      <c r="BJ990" s="160" t="s">
        <v>78</v>
      </c>
      <c r="BK990" s="252">
        <f>ROUND(I990*H990,2)</f>
        <v>0</v>
      </c>
      <c r="BL990" s="160" t="s">
        <v>250</v>
      </c>
      <c r="BM990" s="251" t="s">
        <v>1117</v>
      </c>
    </row>
    <row r="991" spans="1:65" s="171" customFormat="1" ht="48">
      <c r="A991" s="168"/>
      <c r="B991" s="169"/>
      <c r="C991" s="168"/>
      <c r="D991" s="253" t="s">
        <v>146</v>
      </c>
      <c r="E991" s="168"/>
      <c r="F991" s="254" t="s">
        <v>1118</v>
      </c>
      <c r="G991" s="168"/>
      <c r="H991" s="168"/>
      <c r="I991" s="168"/>
      <c r="J991" s="168"/>
      <c r="K991" s="168"/>
      <c r="L991" s="169"/>
      <c r="M991" s="255"/>
      <c r="N991" s="256"/>
      <c r="O991" s="248"/>
      <c r="P991" s="248"/>
      <c r="Q991" s="248"/>
      <c r="R991" s="248"/>
      <c r="S991" s="248"/>
      <c r="T991" s="257"/>
      <c r="U991" s="168"/>
      <c r="V991" s="168"/>
      <c r="W991" s="168"/>
      <c r="X991" s="168"/>
      <c r="Y991" s="168"/>
      <c r="Z991" s="168"/>
      <c r="AA991" s="168"/>
      <c r="AB991" s="168"/>
      <c r="AC991" s="168"/>
      <c r="AD991" s="168"/>
      <c r="AE991" s="168"/>
      <c r="AT991" s="160" t="s">
        <v>146</v>
      </c>
      <c r="AU991" s="160" t="s">
        <v>80</v>
      </c>
    </row>
    <row r="992" spans="1:65" s="258" customFormat="1">
      <c r="B992" s="259"/>
      <c r="D992" s="253" t="s">
        <v>148</v>
      </c>
      <c r="E992" s="260" t="s">
        <v>3</v>
      </c>
      <c r="F992" s="261" t="s">
        <v>1119</v>
      </c>
      <c r="H992" s="262">
        <v>23</v>
      </c>
      <c r="L992" s="259"/>
      <c r="M992" s="263"/>
      <c r="N992" s="264"/>
      <c r="O992" s="264"/>
      <c r="P992" s="264"/>
      <c r="Q992" s="264"/>
      <c r="R992" s="264"/>
      <c r="S992" s="264"/>
      <c r="T992" s="265"/>
      <c r="AT992" s="260" t="s">
        <v>148</v>
      </c>
      <c r="AU992" s="260" t="s">
        <v>80</v>
      </c>
      <c r="AV992" s="258" t="s">
        <v>80</v>
      </c>
      <c r="AW992" s="258" t="s">
        <v>32</v>
      </c>
      <c r="AX992" s="258" t="s">
        <v>78</v>
      </c>
      <c r="AY992" s="260" t="s">
        <v>137</v>
      </c>
    </row>
    <row r="993" spans="1:65" s="171" customFormat="1" ht="16.5" customHeight="1">
      <c r="A993" s="168"/>
      <c r="B993" s="169"/>
      <c r="C993" s="281" t="s">
        <v>1120</v>
      </c>
      <c r="D993" s="281" t="s">
        <v>243</v>
      </c>
      <c r="E993" s="282" t="s">
        <v>1121</v>
      </c>
      <c r="F993" s="283" t="s">
        <v>1122</v>
      </c>
      <c r="G993" s="284" t="s">
        <v>575</v>
      </c>
      <c r="H993" s="285">
        <v>23</v>
      </c>
      <c r="I993" s="78"/>
      <c r="J993" s="286">
        <f>ROUND(I993*H993,2)</f>
        <v>0</v>
      </c>
      <c r="K993" s="283" t="s">
        <v>143</v>
      </c>
      <c r="L993" s="287"/>
      <c r="M993" s="288" t="s">
        <v>3</v>
      </c>
      <c r="N993" s="289" t="s">
        <v>41</v>
      </c>
      <c r="O993" s="248"/>
      <c r="P993" s="249">
        <f>O993*H993</f>
        <v>0</v>
      </c>
      <c r="Q993" s="249">
        <v>3.7499999999999999E-2</v>
      </c>
      <c r="R993" s="249">
        <f>Q993*H993</f>
        <v>0.86249999999999993</v>
      </c>
      <c r="S993" s="249">
        <v>0</v>
      </c>
      <c r="T993" s="250">
        <f>S993*H993</f>
        <v>0</v>
      </c>
      <c r="U993" s="168"/>
      <c r="V993" s="168"/>
      <c r="W993" s="168"/>
      <c r="X993" s="168"/>
      <c r="Y993" s="168"/>
      <c r="Z993" s="168"/>
      <c r="AA993" s="168"/>
      <c r="AB993" s="168"/>
      <c r="AC993" s="168"/>
      <c r="AD993" s="168"/>
      <c r="AE993" s="168"/>
      <c r="AR993" s="251" t="s">
        <v>468</v>
      </c>
      <c r="AT993" s="251" t="s">
        <v>243</v>
      </c>
      <c r="AU993" s="251" t="s">
        <v>80</v>
      </c>
      <c r="AY993" s="160" t="s">
        <v>137</v>
      </c>
      <c r="BE993" s="252">
        <f>IF(N993="základní",J993,0)</f>
        <v>0</v>
      </c>
      <c r="BF993" s="252">
        <f>IF(N993="snížená",J993,0)</f>
        <v>0</v>
      </c>
      <c r="BG993" s="252">
        <f>IF(N993="zákl. přenesená",J993,0)</f>
        <v>0</v>
      </c>
      <c r="BH993" s="252">
        <f>IF(N993="sníž. přenesená",J993,0)</f>
        <v>0</v>
      </c>
      <c r="BI993" s="252">
        <f>IF(N993="nulová",J993,0)</f>
        <v>0</v>
      </c>
      <c r="BJ993" s="160" t="s">
        <v>78</v>
      </c>
      <c r="BK993" s="252">
        <f>ROUND(I993*H993,2)</f>
        <v>0</v>
      </c>
      <c r="BL993" s="160" t="s">
        <v>250</v>
      </c>
      <c r="BM993" s="251" t="s">
        <v>1123</v>
      </c>
    </row>
    <row r="994" spans="1:65" s="258" customFormat="1">
      <c r="B994" s="259"/>
      <c r="D994" s="253" t="s">
        <v>148</v>
      </c>
      <c r="E994" s="260" t="s">
        <v>3</v>
      </c>
      <c r="F994" s="261" t="s">
        <v>1124</v>
      </c>
      <c r="H994" s="262">
        <v>23</v>
      </c>
      <c r="L994" s="259"/>
      <c r="M994" s="263"/>
      <c r="N994" s="264"/>
      <c r="O994" s="264"/>
      <c r="P994" s="264"/>
      <c r="Q994" s="264"/>
      <c r="R994" s="264"/>
      <c r="S994" s="264"/>
      <c r="T994" s="265"/>
      <c r="AT994" s="260" t="s">
        <v>148</v>
      </c>
      <c r="AU994" s="260" t="s">
        <v>80</v>
      </c>
      <c r="AV994" s="258" t="s">
        <v>80</v>
      </c>
      <c r="AW994" s="258" t="s">
        <v>32</v>
      </c>
      <c r="AX994" s="258" t="s">
        <v>70</v>
      </c>
      <c r="AY994" s="260" t="s">
        <v>137</v>
      </c>
    </row>
    <row r="995" spans="1:65" s="258" customFormat="1">
      <c r="B995" s="259"/>
      <c r="D995" s="253"/>
      <c r="E995" s="260"/>
      <c r="F995" s="261" t="s">
        <v>1541</v>
      </c>
      <c r="H995" s="262"/>
      <c r="L995" s="259"/>
      <c r="M995" s="263"/>
      <c r="N995" s="306"/>
      <c r="O995" s="306"/>
      <c r="P995" s="306"/>
      <c r="Q995" s="306"/>
      <c r="R995" s="306"/>
      <c r="S995" s="306"/>
      <c r="T995" s="265"/>
      <c r="AT995" s="260"/>
      <c r="AU995" s="260"/>
      <c r="AY995" s="260"/>
    </row>
    <row r="996" spans="1:65" s="273" customFormat="1">
      <c r="B996" s="274"/>
      <c r="D996" s="253" t="s">
        <v>148</v>
      </c>
      <c r="E996" s="275" t="s">
        <v>3</v>
      </c>
      <c r="F996" s="276" t="s">
        <v>184</v>
      </c>
      <c r="H996" s="277">
        <v>23</v>
      </c>
      <c r="L996" s="274"/>
      <c r="M996" s="278"/>
      <c r="N996" s="279"/>
      <c r="O996" s="279"/>
      <c r="P996" s="279"/>
      <c r="Q996" s="279"/>
      <c r="R996" s="279"/>
      <c r="S996" s="279"/>
      <c r="T996" s="280"/>
      <c r="AT996" s="275" t="s">
        <v>148</v>
      </c>
      <c r="AU996" s="275" t="s">
        <v>80</v>
      </c>
      <c r="AV996" s="273" t="s">
        <v>144</v>
      </c>
      <c r="AW996" s="273" t="s">
        <v>32</v>
      </c>
      <c r="AX996" s="273" t="s">
        <v>78</v>
      </c>
      <c r="AY996" s="275" t="s">
        <v>137</v>
      </c>
    </row>
    <row r="997" spans="1:65" s="171" customFormat="1" ht="16.5" customHeight="1">
      <c r="A997" s="168"/>
      <c r="B997" s="169"/>
      <c r="C997" s="240" t="s">
        <v>1125</v>
      </c>
      <c r="D997" s="240" t="s">
        <v>139</v>
      </c>
      <c r="E997" s="241" t="s">
        <v>1126</v>
      </c>
      <c r="F997" s="242" t="s">
        <v>1127</v>
      </c>
      <c r="G997" s="243" t="s">
        <v>575</v>
      </c>
      <c r="H997" s="244">
        <v>1</v>
      </c>
      <c r="I997" s="77"/>
      <c r="J997" s="245">
        <f>ROUND(I997*H997,2)</f>
        <v>0</v>
      </c>
      <c r="K997" s="242" t="s">
        <v>143</v>
      </c>
      <c r="L997" s="169"/>
      <c r="M997" s="246" t="s">
        <v>3</v>
      </c>
      <c r="N997" s="247" t="s">
        <v>41</v>
      </c>
      <c r="O997" s="248"/>
      <c r="P997" s="249">
        <f>O997*H997</f>
        <v>0</v>
      </c>
      <c r="Q997" s="249">
        <v>4.6999999999999999E-4</v>
      </c>
      <c r="R997" s="249">
        <f>Q997*H997</f>
        <v>4.6999999999999999E-4</v>
      </c>
      <c r="S997" s="249">
        <v>0</v>
      </c>
      <c r="T997" s="250">
        <f>S997*H997</f>
        <v>0</v>
      </c>
      <c r="U997" s="168"/>
      <c r="V997" s="168"/>
      <c r="W997" s="168"/>
      <c r="X997" s="168"/>
      <c r="Y997" s="168"/>
      <c r="Z997" s="168"/>
      <c r="AA997" s="168"/>
      <c r="AB997" s="168"/>
      <c r="AC997" s="168"/>
      <c r="AD997" s="168"/>
      <c r="AE997" s="168"/>
      <c r="AR997" s="251" t="s">
        <v>250</v>
      </c>
      <c r="AT997" s="251" t="s">
        <v>139</v>
      </c>
      <c r="AU997" s="251" t="s">
        <v>80</v>
      </c>
      <c r="AY997" s="160" t="s">
        <v>137</v>
      </c>
      <c r="BE997" s="252">
        <f>IF(N997="základní",J997,0)</f>
        <v>0</v>
      </c>
      <c r="BF997" s="252">
        <f>IF(N997="snížená",J997,0)</f>
        <v>0</v>
      </c>
      <c r="BG997" s="252">
        <f>IF(N997="zákl. přenesená",J997,0)</f>
        <v>0</v>
      </c>
      <c r="BH997" s="252">
        <f>IF(N997="sníž. přenesená",J997,0)</f>
        <v>0</v>
      </c>
      <c r="BI997" s="252">
        <f>IF(N997="nulová",J997,0)</f>
        <v>0</v>
      </c>
      <c r="BJ997" s="160" t="s">
        <v>78</v>
      </c>
      <c r="BK997" s="252">
        <f>ROUND(I997*H997,2)</f>
        <v>0</v>
      </c>
      <c r="BL997" s="160" t="s">
        <v>250</v>
      </c>
      <c r="BM997" s="251" t="s">
        <v>1128</v>
      </c>
    </row>
    <row r="998" spans="1:65" s="171" customFormat="1" ht="38.4">
      <c r="A998" s="168"/>
      <c r="B998" s="169"/>
      <c r="C998" s="168"/>
      <c r="D998" s="253" t="s">
        <v>146</v>
      </c>
      <c r="E998" s="168"/>
      <c r="F998" s="254" t="s">
        <v>1129</v>
      </c>
      <c r="G998" s="168"/>
      <c r="H998" s="168"/>
      <c r="I998" s="168"/>
      <c r="J998" s="168"/>
      <c r="K998" s="168"/>
      <c r="L998" s="169"/>
      <c r="M998" s="255"/>
      <c r="N998" s="256"/>
      <c r="O998" s="248"/>
      <c r="P998" s="248"/>
      <c r="Q998" s="248"/>
      <c r="R998" s="248"/>
      <c r="S998" s="248"/>
      <c r="T998" s="257"/>
      <c r="U998" s="168"/>
      <c r="V998" s="168"/>
      <c r="W998" s="168"/>
      <c r="X998" s="168"/>
      <c r="Y998" s="168"/>
      <c r="Z998" s="168"/>
      <c r="AA998" s="168"/>
      <c r="AB998" s="168"/>
      <c r="AC998" s="168"/>
      <c r="AD998" s="168"/>
      <c r="AE998" s="168"/>
      <c r="AT998" s="160" t="s">
        <v>146</v>
      </c>
      <c r="AU998" s="160" t="s">
        <v>80</v>
      </c>
    </row>
    <row r="999" spans="1:65" s="258" customFormat="1">
      <c r="B999" s="259"/>
      <c r="D999" s="253" t="s">
        <v>148</v>
      </c>
      <c r="E999" s="260" t="s">
        <v>3</v>
      </c>
      <c r="F999" s="261" t="s">
        <v>1130</v>
      </c>
      <c r="H999" s="262">
        <v>1</v>
      </c>
      <c r="L999" s="259"/>
      <c r="M999" s="263"/>
      <c r="N999" s="264"/>
      <c r="O999" s="264"/>
      <c r="P999" s="264"/>
      <c r="Q999" s="264"/>
      <c r="R999" s="264"/>
      <c r="S999" s="264"/>
      <c r="T999" s="265"/>
      <c r="AT999" s="260" t="s">
        <v>148</v>
      </c>
      <c r="AU999" s="260" t="s">
        <v>80</v>
      </c>
      <c r="AV999" s="258" t="s">
        <v>80</v>
      </c>
      <c r="AW999" s="258" t="s">
        <v>32</v>
      </c>
      <c r="AX999" s="258" t="s">
        <v>78</v>
      </c>
      <c r="AY999" s="260" t="s">
        <v>137</v>
      </c>
    </row>
    <row r="1000" spans="1:65" s="171" customFormat="1" ht="16.5" customHeight="1">
      <c r="A1000" s="168"/>
      <c r="B1000" s="169"/>
      <c r="C1000" s="240" t="s">
        <v>1131</v>
      </c>
      <c r="D1000" s="240" t="s">
        <v>139</v>
      </c>
      <c r="E1000" s="241" t="s">
        <v>1132</v>
      </c>
      <c r="F1000" s="242" t="s">
        <v>1133</v>
      </c>
      <c r="G1000" s="243" t="s">
        <v>575</v>
      </c>
      <c r="H1000" s="244">
        <v>1</v>
      </c>
      <c r="I1000" s="77"/>
      <c r="J1000" s="245">
        <f>ROUND(I1000*H1000,2)</f>
        <v>0</v>
      </c>
      <c r="K1000" s="242" t="s">
        <v>143</v>
      </c>
      <c r="L1000" s="169"/>
      <c r="M1000" s="246" t="s">
        <v>3</v>
      </c>
      <c r="N1000" s="247" t="s">
        <v>41</v>
      </c>
      <c r="O1000" s="248"/>
      <c r="P1000" s="249">
        <f>O1000*H1000</f>
        <v>0</v>
      </c>
      <c r="Q1000" s="249">
        <v>4.6999999999999999E-4</v>
      </c>
      <c r="R1000" s="249">
        <f>Q1000*H1000</f>
        <v>4.6999999999999999E-4</v>
      </c>
      <c r="S1000" s="249">
        <v>0</v>
      </c>
      <c r="T1000" s="250">
        <f>S1000*H1000</f>
        <v>0</v>
      </c>
      <c r="U1000" s="168"/>
      <c r="V1000" s="168"/>
      <c r="W1000" s="168"/>
      <c r="X1000" s="168"/>
      <c r="Y1000" s="168"/>
      <c r="Z1000" s="168"/>
      <c r="AA1000" s="168"/>
      <c r="AB1000" s="168"/>
      <c r="AC1000" s="168"/>
      <c r="AD1000" s="168"/>
      <c r="AE1000" s="168"/>
      <c r="AR1000" s="251" t="s">
        <v>250</v>
      </c>
      <c r="AT1000" s="251" t="s">
        <v>139</v>
      </c>
      <c r="AU1000" s="251" t="s">
        <v>80</v>
      </c>
      <c r="AY1000" s="160" t="s">
        <v>137</v>
      </c>
      <c r="BE1000" s="252">
        <f>IF(N1000="základní",J1000,0)</f>
        <v>0</v>
      </c>
      <c r="BF1000" s="252">
        <f>IF(N1000="snížená",J1000,0)</f>
        <v>0</v>
      </c>
      <c r="BG1000" s="252">
        <f>IF(N1000="zákl. přenesená",J1000,0)</f>
        <v>0</v>
      </c>
      <c r="BH1000" s="252">
        <f>IF(N1000="sníž. přenesená",J1000,0)</f>
        <v>0</v>
      </c>
      <c r="BI1000" s="252">
        <f>IF(N1000="nulová",J1000,0)</f>
        <v>0</v>
      </c>
      <c r="BJ1000" s="160" t="s">
        <v>78</v>
      </c>
      <c r="BK1000" s="252">
        <f>ROUND(I1000*H1000,2)</f>
        <v>0</v>
      </c>
      <c r="BL1000" s="160" t="s">
        <v>250</v>
      </c>
      <c r="BM1000" s="251" t="s">
        <v>1134</v>
      </c>
    </row>
    <row r="1001" spans="1:65" s="171" customFormat="1" ht="38.4">
      <c r="A1001" s="168"/>
      <c r="B1001" s="169"/>
      <c r="C1001" s="168"/>
      <c r="D1001" s="253" t="s">
        <v>146</v>
      </c>
      <c r="E1001" s="168"/>
      <c r="F1001" s="254" t="s">
        <v>1129</v>
      </c>
      <c r="G1001" s="168"/>
      <c r="H1001" s="168"/>
      <c r="I1001" s="168"/>
      <c r="J1001" s="168"/>
      <c r="K1001" s="168"/>
      <c r="L1001" s="169"/>
      <c r="M1001" s="255"/>
      <c r="N1001" s="256"/>
      <c r="O1001" s="248"/>
      <c r="P1001" s="248"/>
      <c r="Q1001" s="248"/>
      <c r="R1001" s="248"/>
      <c r="S1001" s="248"/>
      <c r="T1001" s="257"/>
      <c r="U1001" s="168"/>
      <c r="V1001" s="168"/>
      <c r="W1001" s="168"/>
      <c r="X1001" s="168"/>
      <c r="Y1001" s="168"/>
      <c r="Z1001" s="168"/>
      <c r="AA1001" s="168"/>
      <c r="AB1001" s="168"/>
      <c r="AC1001" s="168"/>
      <c r="AD1001" s="168"/>
      <c r="AE1001" s="168"/>
      <c r="AT1001" s="160" t="s">
        <v>146</v>
      </c>
      <c r="AU1001" s="160" t="s">
        <v>80</v>
      </c>
    </row>
    <row r="1002" spans="1:65" s="258" customFormat="1">
      <c r="B1002" s="259"/>
      <c r="D1002" s="253" t="s">
        <v>148</v>
      </c>
      <c r="E1002" s="260" t="s">
        <v>3</v>
      </c>
      <c r="F1002" s="261" t="s">
        <v>1135</v>
      </c>
      <c r="H1002" s="262">
        <v>1</v>
      </c>
      <c r="L1002" s="259"/>
      <c r="M1002" s="263"/>
      <c r="N1002" s="264"/>
      <c r="O1002" s="264"/>
      <c r="P1002" s="264"/>
      <c r="Q1002" s="264"/>
      <c r="R1002" s="264"/>
      <c r="S1002" s="264"/>
      <c r="T1002" s="265"/>
      <c r="AT1002" s="260" t="s">
        <v>148</v>
      </c>
      <c r="AU1002" s="260" t="s">
        <v>80</v>
      </c>
      <c r="AV1002" s="258" t="s">
        <v>80</v>
      </c>
      <c r="AW1002" s="258" t="s">
        <v>32</v>
      </c>
      <c r="AX1002" s="258" t="s">
        <v>78</v>
      </c>
      <c r="AY1002" s="260" t="s">
        <v>137</v>
      </c>
    </row>
    <row r="1003" spans="1:65" s="171" customFormat="1" ht="24" customHeight="1">
      <c r="A1003" s="168"/>
      <c r="B1003" s="169"/>
      <c r="C1003" s="240" t="s">
        <v>1136</v>
      </c>
      <c r="D1003" s="240" t="s">
        <v>139</v>
      </c>
      <c r="E1003" s="241" t="s">
        <v>1137</v>
      </c>
      <c r="F1003" s="242" t="s">
        <v>1138</v>
      </c>
      <c r="G1003" s="243" t="s">
        <v>575</v>
      </c>
      <c r="H1003" s="244">
        <v>1</v>
      </c>
      <c r="I1003" s="77"/>
      <c r="J1003" s="245">
        <f>ROUND(I1003*H1003,2)</f>
        <v>0</v>
      </c>
      <c r="K1003" s="242" t="s">
        <v>143</v>
      </c>
      <c r="L1003" s="169"/>
      <c r="M1003" s="246" t="s">
        <v>3</v>
      </c>
      <c r="N1003" s="247" t="s">
        <v>41</v>
      </c>
      <c r="O1003" s="248"/>
      <c r="P1003" s="249">
        <f>O1003*H1003</f>
        <v>0</v>
      </c>
      <c r="Q1003" s="249">
        <v>4.6999999999999999E-4</v>
      </c>
      <c r="R1003" s="249">
        <f>Q1003*H1003</f>
        <v>4.6999999999999999E-4</v>
      </c>
      <c r="S1003" s="249">
        <v>0</v>
      </c>
      <c r="T1003" s="250">
        <f>S1003*H1003</f>
        <v>0</v>
      </c>
      <c r="U1003" s="168"/>
      <c r="V1003" s="168"/>
      <c r="W1003" s="168"/>
      <c r="X1003" s="168"/>
      <c r="Y1003" s="168"/>
      <c r="Z1003" s="168"/>
      <c r="AA1003" s="168"/>
      <c r="AB1003" s="168"/>
      <c r="AC1003" s="168"/>
      <c r="AD1003" s="168"/>
      <c r="AE1003" s="168"/>
      <c r="AR1003" s="251" t="s">
        <v>250</v>
      </c>
      <c r="AT1003" s="251" t="s">
        <v>139</v>
      </c>
      <c r="AU1003" s="251" t="s">
        <v>80</v>
      </c>
      <c r="AY1003" s="160" t="s">
        <v>137</v>
      </c>
      <c r="BE1003" s="252">
        <f>IF(N1003="základní",J1003,0)</f>
        <v>0</v>
      </c>
      <c r="BF1003" s="252">
        <f>IF(N1003="snížená",J1003,0)</f>
        <v>0</v>
      </c>
      <c r="BG1003" s="252">
        <f>IF(N1003="zákl. přenesená",J1003,0)</f>
        <v>0</v>
      </c>
      <c r="BH1003" s="252">
        <f>IF(N1003="sníž. přenesená",J1003,0)</f>
        <v>0</v>
      </c>
      <c r="BI1003" s="252">
        <f>IF(N1003="nulová",J1003,0)</f>
        <v>0</v>
      </c>
      <c r="BJ1003" s="160" t="s">
        <v>78</v>
      </c>
      <c r="BK1003" s="252">
        <f>ROUND(I1003*H1003,2)</f>
        <v>0</v>
      </c>
      <c r="BL1003" s="160" t="s">
        <v>250</v>
      </c>
      <c r="BM1003" s="251" t="s">
        <v>1139</v>
      </c>
    </row>
    <row r="1004" spans="1:65" s="171" customFormat="1" ht="38.4">
      <c r="A1004" s="168"/>
      <c r="B1004" s="169"/>
      <c r="C1004" s="168"/>
      <c r="D1004" s="253" t="s">
        <v>146</v>
      </c>
      <c r="E1004" s="168"/>
      <c r="F1004" s="254" t="s">
        <v>1129</v>
      </c>
      <c r="G1004" s="168"/>
      <c r="H1004" s="168"/>
      <c r="I1004" s="168"/>
      <c r="J1004" s="168"/>
      <c r="K1004" s="168"/>
      <c r="L1004" s="169"/>
      <c r="M1004" s="255"/>
      <c r="N1004" s="256"/>
      <c r="O1004" s="248"/>
      <c r="P1004" s="248"/>
      <c r="Q1004" s="248"/>
      <c r="R1004" s="248"/>
      <c r="S1004" s="248"/>
      <c r="T1004" s="257"/>
      <c r="U1004" s="168"/>
      <c r="V1004" s="168"/>
      <c r="W1004" s="168"/>
      <c r="X1004" s="168"/>
      <c r="Y1004" s="168"/>
      <c r="Z1004" s="168"/>
      <c r="AA1004" s="168"/>
      <c r="AB1004" s="168"/>
      <c r="AC1004" s="168"/>
      <c r="AD1004" s="168"/>
      <c r="AE1004" s="168"/>
      <c r="AT1004" s="160" t="s">
        <v>146</v>
      </c>
      <c r="AU1004" s="160" t="s">
        <v>80</v>
      </c>
    </row>
    <row r="1005" spans="1:65" s="258" customFormat="1">
      <c r="B1005" s="259"/>
      <c r="D1005" s="253" t="s">
        <v>148</v>
      </c>
      <c r="E1005" s="260" t="s">
        <v>3</v>
      </c>
      <c r="F1005" s="261" t="s">
        <v>1140</v>
      </c>
      <c r="H1005" s="262">
        <v>1</v>
      </c>
      <c r="L1005" s="259"/>
      <c r="M1005" s="263"/>
      <c r="N1005" s="264"/>
      <c r="O1005" s="264"/>
      <c r="P1005" s="264"/>
      <c r="Q1005" s="264"/>
      <c r="R1005" s="264"/>
      <c r="S1005" s="264"/>
      <c r="T1005" s="265"/>
      <c r="AT1005" s="260" t="s">
        <v>148</v>
      </c>
      <c r="AU1005" s="260" t="s">
        <v>80</v>
      </c>
      <c r="AV1005" s="258" t="s">
        <v>80</v>
      </c>
      <c r="AW1005" s="258" t="s">
        <v>32</v>
      </c>
      <c r="AX1005" s="258" t="s">
        <v>78</v>
      </c>
      <c r="AY1005" s="260" t="s">
        <v>137</v>
      </c>
    </row>
    <row r="1006" spans="1:65" s="171" customFormat="1" ht="16.5" customHeight="1">
      <c r="A1006" s="168"/>
      <c r="B1006" s="169"/>
      <c r="C1006" s="281" t="s">
        <v>1141</v>
      </c>
      <c r="D1006" s="281" t="s">
        <v>243</v>
      </c>
      <c r="E1006" s="282" t="s">
        <v>1142</v>
      </c>
      <c r="F1006" s="283" t="s">
        <v>1143</v>
      </c>
      <c r="G1006" s="284" t="s">
        <v>575</v>
      </c>
      <c r="H1006" s="285">
        <v>1</v>
      </c>
      <c r="I1006" s="78"/>
      <c r="J1006" s="286">
        <f>ROUND(I1006*H1006,2)</f>
        <v>0</v>
      </c>
      <c r="K1006" s="283" t="s">
        <v>3</v>
      </c>
      <c r="L1006" s="287"/>
      <c r="M1006" s="288" t="s">
        <v>3</v>
      </c>
      <c r="N1006" s="289" t="s">
        <v>41</v>
      </c>
      <c r="O1006" s="248"/>
      <c r="P1006" s="249">
        <f>O1006*H1006</f>
        <v>0</v>
      </c>
      <c r="Q1006" s="249">
        <v>7.3999999999999996E-2</v>
      </c>
      <c r="R1006" s="249">
        <f>Q1006*H1006</f>
        <v>7.3999999999999996E-2</v>
      </c>
      <c r="S1006" s="249">
        <v>0</v>
      </c>
      <c r="T1006" s="250">
        <f>S1006*H1006</f>
        <v>0</v>
      </c>
      <c r="U1006" s="168"/>
      <c r="V1006" s="168"/>
      <c r="W1006" s="168"/>
      <c r="X1006" s="168"/>
      <c r="Y1006" s="168"/>
      <c r="Z1006" s="168"/>
      <c r="AA1006" s="168"/>
      <c r="AB1006" s="168"/>
      <c r="AC1006" s="168"/>
      <c r="AD1006" s="168"/>
      <c r="AE1006" s="168"/>
      <c r="AR1006" s="251" t="s">
        <v>468</v>
      </c>
      <c r="AT1006" s="251" t="s">
        <v>243</v>
      </c>
      <c r="AU1006" s="251" t="s">
        <v>80</v>
      </c>
      <c r="AY1006" s="160" t="s">
        <v>137</v>
      </c>
      <c r="BE1006" s="252">
        <f>IF(N1006="základní",J1006,0)</f>
        <v>0</v>
      </c>
      <c r="BF1006" s="252">
        <f>IF(N1006="snížená",J1006,0)</f>
        <v>0</v>
      </c>
      <c r="BG1006" s="252">
        <f>IF(N1006="zákl. přenesená",J1006,0)</f>
        <v>0</v>
      </c>
      <c r="BH1006" s="252">
        <f>IF(N1006="sníž. přenesená",J1006,0)</f>
        <v>0</v>
      </c>
      <c r="BI1006" s="252">
        <f>IF(N1006="nulová",J1006,0)</f>
        <v>0</v>
      </c>
      <c r="BJ1006" s="160" t="s">
        <v>78</v>
      </c>
      <c r="BK1006" s="252">
        <f>ROUND(I1006*H1006,2)</f>
        <v>0</v>
      </c>
      <c r="BL1006" s="160" t="s">
        <v>250</v>
      </c>
      <c r="BM1006" s="251" t="s">
        <v>1144</v>
      </c>
    </row>
    <row r="1007" spans="1:65" s="171" customFormat="1" ht="16.5" customHeight="1">
      <c r="A1007" s="168"/>
      <c r="B1007" s="169"/>
      <c r="C1007" s="281" t="s">
        <v>1145</v>
      </c>
      <c r="D1007" s="281" t="s">
        <v>243</v>
      </c>
      <c r="E1007" s="282" t="s">
        <v>1146</v>
      </c>
      <c r="F1007" s="283" t="s">
        <v>1147</v>
      </c>
      <c r="G1007" s="284" t="s">
        <v>582</v>
      </c>
      <c r="H1007" s="285">
        <v>0</v>
      </c>
      <c r="I1007" s="78"/>
      <c r="J1007" s="286">
        <f>ROUND(I1007*H1007,2)</f>
        <v>0</v>
      </c>
      <c r="K1007" s="283" t="s">
        <v>3</v>
      </c>
      <c r="L1007" s="287"/>
      <c r="M1007" s="288" t="s">
        <v>3</v>
      </c>
      <c r="N1007" s="289" t="s">
        <v>41</v>
      </c>
      <c r="O1007" s="248"/>
      <c r="P1007" s="249">
        <f>O1007*H1007</f>
        <v>0</v>
      </c>
      <c r="Q1007" s="249">
        <v>0</v>
      </c>
      <c r="R1007" s="249">
        <f>Q1007*H1007</f>
        <v>0</v>
      </c>
      <c r="S1007" s="249">
        <v>0</v>
      </c>
      <c r="T1007" s="250">
        <f>S1007*H1007</f>
        <v>0</v>
      </c>
      <c r="U1007" s="168"/>
      <c r="V1007" s="168"/>
      <c r="W1007" s="168"/>
      <c r="X1007" s="168"/>
      <c r="Y1007" s="168"/>
      <c r="Z1007" s="168"/>
      <c r="AA1007" s="168"/>
      <c r="AB1007" s="168"/>
      <c r="AC1007" s="168"/>
      <c r="AD1007" s="168"/>
      <c r="AE1007" s="168"/>
      <c r="AR1007" s="251" t="s">
        <v>468</v>
      </c>
      <c r="AT1007" s="251" t="s">
        <v>243</v>
      </c>
      <c r="AU1007" s="251" t="s">
        <v>80</v>
      </c>
      <c r="AY1007" s="160" t="s">
        <v>137</v>
      </c>
      <c r="BE1007" s="252">
        <f>IF(N1007="základní",J1007,0)</f>
        <v>0</v>
      </c>
      <c r="BF1007" s="252">
        <f>IF(N1007="snížená",J1007,0)</f>
        <v>0</v>
      </c>
      <c r="BG1007" s="252">
        <f>IF(N1007="zákl. přenesená",J1007,0)</f>
        <v>0</v>
      </c>
      <c r="BH1007" s="252">
        <f>IF(N1007="sníž. přenesená",J1007,0)</f>
        <v>0</v>
      </c>
      <c r="BI1007" s="252">
        <f>IF(N1007="nulová",J1007,0)</f>
        <v>0</v>
      </c>
      <c r="BJ1007" s="160" t="s">
        <v>78</v>
      </c>
      <c r="BK1007" s="252">
        <f>ROUND(I1007*H1007,2)</f>
        <v>0</v>
      </c>
      <c r="BL1007" s="160" t="s">
        <v>250</v>
      </c>
      <c r="BM1007" s="251" t="s">
        <v>1148</v>
      </c>
    </row>
    <row r="1008" spans="1:65" s="171" customFormat="1" ht="16.5" customHeight="1">
      <c r="A1008" s="168"/>
      <c r="B1008" s="169"/>
      <c r="C1008" s="281" t="s">
        <v>1149</v>
      </c>
      <c r="D1008" s="281" t="s">
        <v>243</v>
      </c>
      <c r="E1008" s="282" t="s">
        <v>1150</v>
      </c>
      <c r="F1008" s="283" t="s">
        <v>1143</v>
      </c>
      <c r="G1008" s="284" t="s">
        <v>575</v>
      </c>
      <c r="H1008" s="285">
        <v>1</v>
      </c>
      <c r="I1008" s="78"/>
      <c r="J1008" s="286">
        <f>ROUND(I1008*H1008,2)</f>
        <v>0</v>
      </c>
      <c r="K1008" s="283" t="s">
        <v>3</v>
      </c>
      <c r="L1008" s="287"/>
      <c r="M1008" s="288" t="s">
        <v>3</v>
      </c>
      <c r="N1008" s="289" t="s">
        <v>41</v>
      </c>
      <c r="O1008" s="248"/>
      <c r="P1008" s="249">
        <f>O1008*H1008</f>
        <v>0</v>
      </c>
      <c r="Q1008" s="249">
        <v>7.3999999999999996E-2</v>
      </c>
      <c r="R1008" s="249">
        <f>Q1008*H1008</f>
        <v>7.3999999999999996E-2</v>
      </c>
      <c r="S1008" s="249">
        <v>0</v>
      </c>
      <c r="T1008" s="250">
        <f>S1008*H1008</f>
        <v>0</v>
      </c>
      <c r="U1008" s="168"/>
      <c r="V1008" s="168"/>
      <c r="W1008" s="168"/>
      <c r="X1008" s="168"/>
      <c r="Y1008" s="168"/>
      <c r="Z1008" s="168"/>
      <c r="AA1008" s="168"/>
      <c r="AB1008" s="168"/>
      <c r="AC1008" s="168"/>
      <c r="AD1008" s="168"/>
      <c r="AE1008" s="168"/>
      <c r="AR1008" s="251" t="s">
        <v>468</v>
      </c>
      <c r="AT1008" s="251" t="s">
        <v>243</v>
      </c>
      <c r="AU1008" s="251" t="s">
        <v>80</v>
      </c>
      <c r="AY1008" s="160" t="s">
        <v>137</v>
      </c>
      <c r="BE1008" s="252">
        <f>IF(N1008="základní",J1008,0)</f>
        <v>0</v>
      </c>
      <c r="BF1008" s="252">
        <f>IF(N1008="snížená",J1008,0)</f>
        <v>0</v>
      </c>
      <c r="BG1008" s="252">
        <f>IF(N1008="zákl. přenesená",J1008,0)</f>
        <v>0</v>
      </c>
      <c r="BH1008" s="252">
        <f>IF(N1008="sníž. přenesená",J1008,0)</f>
        <v>0</v>
      </c>
      <c r="BI1008" s="252">
        <f>IF(N1008="nulová",J1008,0)</f>
        <v>0</v>
      </c>
      <c r="BJ1008" s="160" t="s">
        <v>78</v>
      </c>
      <c r="BK1008" s="252">
        <f>ROUND(I1008*H1008,2)</f>
        <v>0</v>
      </c>
      <c r="BL1008" s="160" t="s">
        <v>250</v>
      </c>
      <c r="BM1008" s="251" t="s">
        <v>1151</v>
      </c>
    </row>
    <row r="1009" spans="1:65" s="171" customFormat="1" ht="24" customHeight="1">
      <c r="A1009" s="168"/>
      <c r="B1009" s="169"/>
      <c r="C1009" s="240" t="s">
        <v>1152</v>
      </c>
      <c r="D1009" s="240" t="s">
        <v>139</v>
      </c>
      <c r="E1009" s="241" t="s">
        <v>1153</v>
      </c>
      <c r="F1009" s="242" t="s">
        <v>1154</v>
      </c>
      <c r="G1009" s="243" t="s">
        <v>575</v>
      </c>
      <c r="H1009" s="244">
        <v>16.93</v>
      </c>
      <c r="I1009" s="77"/>
      <c r="J1009" s="245">
        <f>ROUND(I1009*H1009,2)</f>
        <v>0</v>
      </c>
      <c r="K1009" s="242" t="s">
        <v>143</v>
      </c>
      <c r="L1009" s="169"/>
      <c r="M1009" s="246" t="s">
        <v>3</v>
      </c>
      <c r="N1009" s="247" t="s">
        <v>41</v>
      </c>
      <c r="O1009" s="248"/>
      <c r="P1009" s="249">
        <f>O1009*H1009</f>
        <v>0</v>
      </c>
      <c r="Q1009" s="249">
        <v>0</v>
      </c>
      <c r="R1009" s="249">
        <f>Q1009*H1009</f>
        <v>0</v>
      </c>
      <c r="S1009" s="249">
        <v>0</v>
      </c>
      <c r="T1009" s="250">
        <f>S1009*H1009</f>
        <v>0</v>
      </c>
      <c r="U1009" s="168"/>
      <c r="V1009" s="168"/>
      <c r="W1009" s="168"/>
      <c r="X1009" s="168"/>
      <c r="Y1009" s="168"/>
      <c r="Z1009" s="168"/>
      <c r="AA1009" s="168"/>
      <c r="AB1009" s="168"/>
      <c r="AC1009" s="168"/>
      <c r="AD1009" s="168"/>
      <c r="AE1009" s="168"/>
      <c r="AR1009" s="251" t="s">
        <v>250</v>
      </c>
      <c r="AT1009" s="251" t="s">
        <v>139</v>
      </c>
      <c r="AU1009" s="251" t="s">
        <v>80</v>
      </c>
      <c r="AY1009" s="160" t="s">
        <v>137</v>
      </c>
      <c r="BE1009" s="252">
        <f>IF(N1009="základní",J1009,0)</f>
        <v>0</v>
      </c>
      <c r="BF1009" s="252">
        <f>IF(N1009="snížená",J1009,0)</f>
        <v>0</v>
      </c>
      <c r="BG1009" s="252">
        <f>IF(N1009="zákl. přenesená",J1009,0)</f>
        <v>0</v>
      </c>
      <c r="BH1009" s="252">
        <f>IF(N1009="sníž. přenesená",J1009,0)</f>
        <v>0</v>
      </c>
      <c r="BI1009" s="252">
        <f>IF(N1009="nulová",J1009,0)</f>
        <v>0</v>
      </c>
      <c r="BJ1009" s="160" t="s">
        <v>78</v>
      </c>
      <c r="BK1009" s="252">
        <f>ROUND(I1009*H1009,2)</f>
        <v>0</v>
      </c>
      <c r="BL1009" s="160" t="s">
        <v>250</v>
      </c>
      <c r="BM1009" s="251" t="s">
        <v>1155</v>
      </c>
    </row>
    <row r="1010" spans="1:65" s="171" customFormat="1" ht="57.6">
      <c r="A1010" s="168"/>
      <c r="B1010" s="169"/>
      <c r="C1010" s="168"/>
      <c r="D1010" s="253" t="s">
        <v>146</v>
      </c>
      <c r="E1010" s="168"/>
      <c r="F1010" s="254" t="s">
        <v>1156</v>
      </c>
      <c r="G1010" s="168"/>
      <c r="H1010" s="168"/>
      <c r="I1010" s="168"/>
      <c r="J1010" s="168"/>
      <c r="K1010" s="168"/>
      <c r="L1010" s="169"/>
      <c r="M1010" s="255"/>
      <c r="N1010" s="256"/>
      <c r="O1010" s="248"/>
      <c r="P1010" s="248"/>
      <c r="Q1010" s="248"/>
      <c r="R1010" s="248"/>
      <c r="S1010" s="248"/>
      <c r="T1010" s="257"/>
      <c r="U1010" s="168"/>
      <c r="V1010" s="168"/>
      <c r="W1010" s="168"/>
      <c r="X1010" s="168"/>
      <c r="Y1010" s="168"/>
      <c r="Z1010" s="168"/>
      <c r="AA1010" s="168"/>
      <c r="AB1010" s="168"/>
      <c r="AC1010" s="168"/>
      <c r="AD1010" s="168"/>
      <c r="AE1010" s="168"/>
      <c r="AT1010" s="160" t="s">
        <v>146</v>
      </c>
      <c r="AU1010" s="160" t="s">
        <v>80</v>
      </c>
    </row>
    <row r="1011" spans="1:65" s="258" customFormat="1">
      <c r="B1011" s="259"/>
      <c r="D1011" s="253" t="s">
        <v>148</v>
      </c>
      <c r="E1011" s="260" t="s">
        <v>3</v>
      </c>
      <c r="F1011" s="261" t="s">
        <v>1019</v>
      </c>
      <c r="H1011" s="262">
        <v>1.2</v>
      </c>
      <c r="L1011" s="259"/>
      <c r="M1011" s="263"/>
      <c r="N1011" s="264"/>
      <c r="O1011" s="264"/>
      <c r="P1011" s="264"/>
      <c r="Q1011" s="264"/>
      <c r="R1011" s="264"/>
      <c r="S1011" s="264"/>
      <c r="T1011" s="265"/>
      <c r="AT1011" s="260" t="s">
        <v>148</v>
      </c>
      <c r="AU1011" s="260" t="s">
        <v>80</v>
      </c>
      <c r="AV1011" s="258" t="s">
        <v>80</v>
      </c>
      <c r="AW1011" s="258" t="s">
        <v>32</v>
      </c>
      <c r="AX1011" s="258" t="s">
        <v>70</v>
      </c>
      <c r="AY1011" s="260" t="s">
        <v>137</v>
      </c>
    </row>
    <row r="1012" spans="1:65" s="258" customFormat="1">
      <c r="B1012" s="259"/>
      <c r="D1012" s="253" t="s">
        <v>148</v>
      </c>
      <c r="E1012" s="260" t="s">
        <v>3</v>
      </c>
      <c r="F1012" s="261" t="s">
        <v>1020</v>
      </c>
      <c r="H1012" s="262">
        <v>8.1</v>
      </c>
      <c r="L1012" s="259"/>
      <c r="M1012" s="263"/>
      <c r="N1012" s="264"/>
      <c r="O1012" s="264"/>
      <c r="P1012" s="264"/>
      <c r="Q1012" s="264"/>
      <c r="R1012" s="264"/>
      <c r="S1012" s="264"/>
      <c r="T1012" s="265"/>
      <c r="AT1012" s="260" t="s">
        <v>148</v>
      </c>
      <c r="AU1012" s="260" t="s">
        <v>80</v>
      </c>
      <c r="AV1012" s="258" t="s">
        <v>80</v>
      </c>
      <c r="AW1012" s="258" t="s">
        <v>32</v>
      </c>
      <c r="AX1012" s="258" t="s">
        <v>70</v>
      </c>
      <c r="AY1012" s="260" t="s">
        <v>137</v>
      </c>
    </row>
    <row r="1013" spans="1:65" s="258" customFormat="1">
      <c r="B1013" s="259"/>
      <c r="D1013" s="253" t="s">
        <v>148</v>
      </c>
      <c r="E1013" s="260" t="s">
        <v>3</v>
      </c>
      <c r="F1013" s="261" t="s">
        <v>1021</v>
      </c>
      <c r="H1013" s="262">
        <v>1.8</v>
      </c>
      <c r="L1013" s="259"/>
      <c r="M1013" s="263"/>
      <c r="N1013" s="264"/>
      <c r="O1013" s="264"/>
      <c r="P1013" s="264"/>
      <c r="Q1013" s="264"/>
      <c r="R1013" s="264"/>
      <c r="S1013" s="264"/>
      <c r="T1013" s="265"/>
      <c r="AT1013" s="260" t="s">
        <v>148</v>
      </c>
      <c r="AU1013" s="260" t="s">
        <v>80</v>
      </c>
      <c r="AV1013" s="258" t="s">
        <v>80</v>
      </c>
      <c r="AW1013" s="258" t="s">
        <v>32</v>
      </c>
      <c r="AX1013" s="258" t="s">
        <v>70</v>
      </c>
      <c r="AY1013" s="260" t="s">
        <v>137</v>
      </c>
    </row>
    <row r="1014" spans="1:65" s="258" customFormat="1">
      <c r="B1014" s="259"/>
      <c r="D1014" s="253" t="s">
        <v>148</v>
      </c>
      <c r="E1014" s="260" t="s">
        <v>3</v>
      </c>
      <c r="F1014" s="261" t="s">
        <v>1022</v>
      </c>
      <c r="H1014" s="262">
        <v>1.2</v>
      </c>
      <c r="L1014" s="259"/>
      <c r="M1014" s="263"/>
      <c r="N1014" s="264"/>
      <c r="O1014" s="264"/>
      <c r="P1014" s="264"/>
      <c r="Q1014" s="264"/>
      <c r="R1014" s="264"/>
      <c r="S1014" s="264"/>
      <c r="T1014" s="265"/>
      <c r="AT1014" s="260" t="s">
        <v>148</v>
      </c>
      <c r="AU1014" s="260" t="s">
        <v>80</v>
      </c>
      <c r="AV1014" s="258" t="s">
        <v>80</v>
      </c>
      <c r="AW1014" s="258" t="s">
        <v>32</v>
      </c>
      <c r="AX1014" s="258" t="s">
        <v>70</v>
      </c>
      <c r="AY1014" s="260" t="s">
        <v>137</v>
      </c>
    </row>
    <row r="1015" spans="1:65" s="258" customFormat="1">
      <c r="B1015" s="259"/>
      <c r="D1015" s="253" t="s">
        <v>148</v>
      </c>
      <c r="E1015" s="260" t="s">
        <v>3</v>
      </c>
      <c r="F1015" s="261" t="s">
        <v>1023</v>
      </c>
      <c r="H1015" s="262">
        <v>0.9</v>
      </c>
      <c r="L1015" s="259"/>
      <c r="M1015" s="263"/>
      <c r="N1015" s="264"/>
      <c r="O1015" s="264"/>
      <c r="P1015" s="264"/>
      <c r="Q1015" s="264"/>
      <c r="R1015" s="264"/>
      <c r="S1015" s="264"/>
      <c r="T1015" s="265"/>
      <c r="AT1015" s="260" t="s">
        <v>148</v>
      </c>
      <c r="AU1015" s="260" t="s">
        <v>80</v>
      </c>
      <c r="AV1015" s="258" t="s">
        <v>80</v>
      </c>
      <c r="AW1015" s="258" t="s">
        <v>32</v>
      </c>
      <c r="AX1015" s="258" t="s">
        <v>70</v>
      </c>
      <c r="AY1015" s="260" t="s">
        <v>137</v>
      </c>
    </row>
    <row r="1016" spans="1:65" s="258" customFormat="1">
      <c r="B1016" s="259"/>
      <c r="D1016" s="253" t="s">
        <v>148</v>
      </c>
      <c r="E1016" s="260" t="s">
        <v>3</v>
      </c>
      <c r="F1016" s="261" t="s">
        <v>1024</v>
      </c>
      <c r="H1016" s="262">
        <v>1</v>
      </c>
      <c r="L1016" s="259"/>
      <c r="M1016" s="263"/>
      <c r="N1016" s="264"/>
      <c r="O1016" s="264"/>
      <c r="P1016" s="264"/>
      <c r="Q1016" s="264"/>
      <c r="R1016" s="264"/>
      <c r="S1016" s="264"/>
      <c r="T1016" s="265"/>
      <c r="AT1016" s="260" t="s">
        <v>148</v>
      </c>
      <c r="AU1016" s="260" t="s">
        <v>80</v>
      </c>
      <c r="AV1016" s="258" t="s">
        <v>80</v>
      </c>
      <c r="AW1016" s="258" t="s">
        <v>32</v>
      </c>
      <c r="AX1016" s="258" t="s">
        <v>70</v>
      </c>
      <c r="AY1016" s="260" t="s">
        <v>137</v>
      </c>
    </row>
    <row r="1017" spans="1:65" s="258" customFormat="1">
      <c r="B1017" s="259"/>
      <c r="D1017" s="253" t="s">
        <v>148</v>
      </c>
      <c r="E1017" s="260" t="s">
        <v>3</v>
      </c>
      <c r="F1017" s="261" t="s">
        <v>1025</v>
      </c>
      <c r="H1017" s="262">
        <v>0.73</v>
      </c>
      <c r="L1017" s="259"/>
      <c r="M1017" s="263"/>
      <c r="N1017" s="264"/>
      <c r="O1017" s="264"/>
      <c r="P1017" s="264"/>
      <c r="Q1017" s="264"/>
      <c r="R1017" s="264"/>
      <c r="S1017" s="264"/>
      <c r="T1017" s="265"/>
      <c r="AT1017" s="260" t="s">
        <v>148</v>
      </c>
      <c r="AU1017" s="260" t="s">
        <v>80</v>
      </c>
      <c r="AV1017" s="258" t="s">
        <v>80</v>
      </c>
      <c r="AW1017" s="258" t="s">
        <v>32</v>
      </c>
      <c r="AX1017" s="258" t="s">
        <v>70</v>
      </c>
      <c r="AY1017" s="260" t="s">
        <v>137</v>
      </c>
    </row>
    <row r="1018" spans="1:65" s="258" customFormat="1">
      <c r="B1018" s="259"/>
      <c r="D1018" s="253" t="s">
        <v>148</v>
      </c>
      <c r="E1018" s="260" t="s">
        <v>3</v>
      </c>
      <c r="F1018" s="261" t="s">
        <v>1026</v>
      </c>
      <c r="H1018" s="262">
        <v>2</v>
      </c>
      <c r="L1018" s="259"/>
      <c r="M1018" s="263"/>
      <c r="N1018" s="264"/>
      <c r="O1018" s="264"/>
      <c r="P1018" s="264"/>
      <c r="Q1018" s="264"/>
      <c r="R1018" s="264"/>
      <c r="S1018" s="264"/>
      <c r="T1018" s="265"/>
      <c r="AT1018" s="260" t="s">
        <v>148</v>
      </c>
      <c r="AU1018" s="260" t="s">
        <v>80</v>
      </c>
      <c r="AV1018" s="258" t="s">
        <v>80</v>
      </c>
      <c r="AW1018" s="258" t="s">
        <v>32</v>
      </c>
      <c r="AX1018" s="258" t="s">
        <v>70</v>
      </c>
      <c r="AY1018" s="260" t="s">
        <v>137</v>
      </c>
    </row>
    <row r="1019" spans="1:65" s="273" customFormat="1">
      <c r="B1019" s="274"/>
      <c r="D1019" s="253" t="s">
        <v>148</v>
      </c>
      <c r="E1019" s="275" t="s">
        <v>3</v>
      </c>
      <c r="F1019" s="276" t="s">
        <v>184</v>
      </c>
      <c r="H1019" s="277">
        <v>16.93</v>
      </c>
      <c r="L1019" s="274"/>
      <c r="M1019" s="278"/>
      <c r="N1019" s="279"/>
      <c r="O1019" s="279"/>
      <c r="P1019" s="279"/>
      <c r="Q1019" s="279"/>
      <c r="R1019" s="279"/>
      <c r="S1019" s="279"/>
      <c r="T1019" s="280"/>
      <c r="AT1019" s="275" t="s">
        <v>148</v>
      </c>
      <c r="AU1019" s="275" t="s">
        <v>80</v>
      </c>
      <c r="AV1019" s="273" t="s">
        <v>144</v>
      </c>
      <c r="AW1019" s="273" t="s">
        <v>32</v>
      </c>
      <c r="AX1019" s="273" t="s">
        <v>78</v>
      </c>
      <c r="AY1019" s="275" t="s">
        <v>137</v>
      </c>
    </row>
    <row r="1020" spans="1:65" s="171" customFormat="1" ht="24" customHeight="1">
      <c r="A1020" s="168"/>
      <c r="B1020" s="169"/>
      <c r="C1020" s="240" t="s">
        <v>1157</v>
      </c>
      <c r="D1020" s="240" t="s">
        <v>139</v>
      </c>
      <c r="E1020" s="241" t="s">
        <v>1158</v>
      </c>
      <c r="F1020" s="242" t="s">
        <v>1159</v>
      </c>
      <c r="G1020" s="243" t="s">
        <v>575</v>
      </c>
      <c r="H1020" s="244">
        <v>28.7</v>
      </c>
      <c r="I1020" s="77"/>
      <c r="J1020" s="245">
        <f>ROUND(I1020*H1020,2)</f>
        <v>0</v>
      </c>
      <c r="K1020" s="242" t="s">
        <v>143</v>
      </c>
      <c r="L1020" s="169"/>
      <c r="M1020" s="246" t="s">
        <v>3</v>
      </c>
      <c r="N1020" s="247" t="s">
        <v>41</v>
      </c>
      <c r="O1020" s="248"/>
      <c r="P1020" s="249">
        <f>O1020*H1020</f>
        <v>0</v>
      </c>
      <c r="Q1020" s="249">
        <v>0</v>
      </c>
      <c r="R1020" s="249">
        <f>Q1020*H1020</f>
        <v>0</v>
      </c>
      <c r="S1020" s="249">
        <v>0</v>
      </c>
      <c r="T1020" s="250">
        <f>S1020*H1020</f>
        <v>0</v>
      </c>
      <c r="U1020" s="168"/>
      <c r="V1020" s="168"/>
      <c r="W1020" s="168"/>
      <c r="X1020" s="168"/>
      <c r="Y1020" s="168"/>
      <c r="Z1020" s="168"/>
      <c r="AA1020" s="168"/>
      <c r="AB1020" s="168"/>
      <c r="AC1020" s="168"/>
      <c r="AD1020" s="168"/>
      <c r="AE1020" s="168"/>
      <c r="AR1020" s="251" t="s">
        <v>250</v>
      </c>
      <c r="AT1020" s="251" t="s">
        <v>139</v>
      </c>
      <c r="AU1020" s="251" t="s">
        <v>80</v>
      </c>
      <c r="AY1020" s="160" t="s">
        <v>137</v>
      </c>
      <c r="BE1020" s="252">
        <f>IF(N1020="základní",J1020,0)</f>
        <v>0</v>
      </c>
      <c r="BF1020" s="252">
        <f>IF(N1020="snížená",J1020,0)</f>
        <v>0</v>
      </c>
      <c r="BG1020" s="252">
        <f>IF(N1020="zákl. přenesená",J1020,0)</f>
        <v>0</v>
      </c>
      <c r="BH1020" s="252">
        <f>IF(N1020="sníž. přenesená",J1020,0)</f>
        <v>0</v>
      </c>
      <c r="BI1020" s="252">
        <f>IF(N1020="nulová",J1020,0)</f>
        <v>0</v>
      </c>
      <c r="BJ1020" s="160" t="s">
        <v>78</v>
      </c>
      <c r="BK1020" s="252">
        <f>ROUND(I1020*H1020,2)</f>
        <v>0</v>
      </c>
      <c r="BL1020" s="160" t="s">
        <v>250</v>
      </c>
      <c r="BM1020" s="251" t="s">
        <v>1160</v>
      </c>
    </row>
    <row r="1021" spans="1:65" s="171" customFormat="1" ht="57.6">
      <c r="A1021" s="168"/>
      <c r="B1021" s="169"/>
      <c r="C1021" s="168"/>
      <c r="D1021" s="253" t="s">
        <v>146</v>
      </c>
      <c r="E1021" s="168"/>
      <c r="F1021" s="254" t="s">
        <v>1156</v>
      </c>
      <c r="G1021" s="168"/>
      <c r="H1021" s="168"/>
      <c r="I1021" s="168"/>
      <c r="J1021" s="168"/>
      <c r="K1021" s="168"/>
      <c r="L1021" s="169"/>
      <c r="M1021" s="255"/>
      <c r="N1021" s="256"/>
      <c r="O1021" s="248"/>
      <c r="P1021" s="248"/>
      <c r="Q1021" s="248"/>
      <c r="R1021" s="248"/>
      <c r="S1021" s="248"/>
      <c r="T1021" s="257"/>
      <c r="U1021" s="168"/>
      <c r="V1021" s="168"/>
      <c r="W1021" s="168"/>
      <c r="X1021" s="168"/>
      <c r="Y1021" s="168"/>
      <c r="Z1021" s="168"/>
      <c r="AA1021" s="168"/>
      <c r="AB1021" s="168"/>
      <c r="AC1021" s="168"/>
      <c r="AD1021" s="168"/>
      <c r="AE1021" s="168"/>
      <c r="AT1021" s="160" t="s">
        <v>146</v>
      </c>
      <c r="AU1021" s="160" t="s">
        <v>80</v>
      </c>
    </row>
    <row r="1022" spans="1:65" s="258" customFormat="1">
      <c r="B1022" s="259"/>
      <c r="D1022" s="253" t="s">
        <v>148</v>
      </c>
      <c r="E1022" s="260" t="s">
        <v>3</v>
      </c>
      <c r="F1022" s="261" t="s">
        <v>1044</v>
      </c>
      <c r="H1022" s="262">
        <v>2.4</v>
      </c>
      <c r="L1022" s="259"/>
      <c r="M1022" s="263"/>
      <c r="N1022" s="264"/>
      <c r="O1022" s="264"/>
      <c r="P1022" s="264"/>
      <c r="Q1022" s="264"/>
      <c r="R1022" s="264"/>
      <c r="S1022" s="264"/>
      <c r="T1022" s="265"/>
      <c r="AT1022" s="260" t="s">
        <v>148</v>
      </c>
      <c r="AU1022" s="260" t="s">
        <v>80</v>
      </c>
      <c r="AV1022" s="258" t="s">
        <v>80</v>
      </c>
      <c r="AW1022" s="258" t="s">
        <v>32</v>
      </c>
      <c r="AX1022" s="258" t="s">
        <v>70</v>
      </c>
      <c r="AY1022" s="260" t="s">
        <v>137</v>
      </c>
    </row>
    <row r="1023" spans="1:65" s="258" customFormat="1">
      <c r="B1023" s="259"/>
      <c r="D1023" s="253" t="s">
        <v>148</v>
      </c>
      <c r="E1023" s="260" t="s">
        <v>3</v>
      </c>
      <c r="F1023" s="261" t="s">
        <v>1045</v>
      </c>
      <c r="H1023" s="262">
        <v>2.4</v>
      </c>
      <c r="L1023" s="259"/>
      <c r="M1023" s="263"/>
      <c r="N1023" s="264"/>
      <c r="O1023" s="264"/>
      <c r="P1023" s="264"/>
      <c r="Q1023" s="264"/>
      <c r="R1023" s="264"/>
      <c r="S1023" s="264"/>
      <c r="T1023" s="265"/>
      <c r="AT1023" s="260" t="s">
        <v>148</v>
      </c>
      <c r="AU1023" s="260" t="s">
        <v>80</v>
      </c>
      <c r="AV1023" s="258" t="s">
        <v>80</v>
      </c>
      <c r="AW1023" s="258" t="s">
        <v>32</v>
      </c>
      <c r="AX1023" s="258" t="s">
        <v>70</v>
      </c>
      <c r="AY1023" s="260" t="s">
        <v>137</v>
      </c>
    </row>
    <row r="1024" spans="1:65" s="258" customFormat="1">
      <c r="B1024" s="259"/>
      <c r="D1024" s="253" t="s">
        <v>148</v>
      </c>
      <c r="E1024" s="260" t="s">
        <v>3</v>
      </c>
      <c r="F1024" s="261" t="s">
        <v>1046</v>
      </c>
      <c r="H1024" s="262">
        <v>6.5</v>
      </c>
      <c r="L1024" s="259"/>
      <c r="M1024" s="263"/>
      <c r="N1024" s="264"/>
      <c r="O1024" s="264"/>
      <c r="P1024" s="264"/>
      <c r="Q1024" s="264"/>
      <c r="R1024" s="264"/>
      <c r="S1024" s="264"/>
      <c r="T1024" s="265"/>
      <c r="AT1024" s="260" t="s">
        <v>148</v>
      </c>
      <c r="AU1024" s="260" t="s">
        <v>80</v>
      </c>
      <c r="AV1024" s="258" t="s">
        <v>80</v>
      </c>
      <c r="AW1024" s="258" t="s">
        <v>32</v>
      </c>
      <c r="AX1024" s="258" t="s">
        <v>70</v>
      </c>
      <c r="AY1024" s="260" t="s">
        <v>137</v>
      </c>
    </row>
    <row r="1025" spans="1:65" s="258" customFormat="1">
      <c r="B1025" s="259"/>
      <c r="D1025" s="253" t="s">
        <v>148</v>
      </c>
      <c r="E1025" s="260" t="s">
        <v>3</v>
      </c>
      <c r="F1025" s="261" t="s">
        <v>1047</v>
      </c>
      <c r="H1025" s="262">
        <v>3.2</v>
      </c>
      <c r="L1025" s="259"/>
      <c r="M1025" s="263"/>
      <c r="N1025" s="264"/>
      <c r="O1025" s="264"/>
      <c r="P1025" s="264"/>
      <c r="Q1025" s="264"/>
      <c r="R1025" s="264"/>
      <c r="S1025" s="264"/>
      <c r="T1025" s="265"/>
      <c r="AT1025" s="260" t="s">
        <v>148</v>
      </c>
      <c r="AU1025" s="260" t="s">
        <v>80</v>
      </c>
      <c r="AV1025" s="258" t="s">
        <v>80</v>
      </c>
      <c r="AW1025" s="258" t="s">
        <v>32</v>
      </c>
      <c r="AX1025" s="258" t="s">
        <v>70</v>
      </c>
      <c r="AY1025" s="260" t="s">
        <v>137</v>
      </c>
    </row>
    <row r="1026" spans="1:65" s="258" customFormat="1">
      <c r="B1026" s="259"/>
      <c r="D1026" s="253" t="s">
        <v>148</v>
      </c>
      <c r="E1026" s="260" t="s">
        <v>3</v>
      </c>
      <c r="F1026" s="261" t="s">
        <v>1048</v>
      </c>
      <c r="H1026" s="262">
        <v>4.8</v>
      </c>
      <c r="L1026" s="259"/>
      <c r="M1026" s="263"/>
      <c r="N1026" s="264"/>
      <c r="O1026" s="264"/>
      <c r="P1026" s="264"/>
      <c r="Q1026" s="264"/>
      <c r="R1026" s="264"/>
      <c r="S1026" s="264"/>
      <c r="T1026" s="265"/>
      <c r="AT1026" s="260" t="s">
        <v>148</v>
      </c>
      <c r="AU1026" s="260" t="s">
        <v>80</v>
      </c>
      <c r="AV1026" s="258" t="s">
        <v>80</v>
      </c>
      <c r="AW1026" s="258" t="s">
        <v>32</v>
      </c>
      <c r="AX1026" s="258" t="s">
        <v>70</v>
      </c>
      <c r="AY1026" s="260" t="s">
        <v>137</v>
      </c>
    </row>
    <row r="1027" spans="1:65" s="258" customFormat="1">
      <c r="B1027" s="259"/>
      <c r="D1027" s="253" t="s">
        <v>148</v>
      </c>
      <c r="E1027" s="260" t="s">
        <v>3</v>
      </c>
      <c r="F1027" s="261" t="s">
        <v>1049</v>
      </c>
      <c r="H1027" s="262">
        <v>7.2</v>
      </c>
      <c r="L1027" s="259"/>
      <c r="M1027" s="263"/>
      <c r="N1027" s="264"/>
      <c r="O1027" s="264"/>
      <c r="P1027" s="264"/>
      <c r="Q1027" s="264"/>
      <c r="R1027" s="264"/>
      <c r="S1027" s="264"/>
      <c r="T1027" s="265"/>
      <c r="AT1027" s="260" t="s">
        <v>148</v>
      </c>
      <c r="AU1027" s="260" t="s">
        <v>80</v>
      </c>
      <c r="AV1027" s="258" t="s">
        <v>80</v>
      </c>
      <c r="AW1027" s="258" t="s">
        <v>32</v>
      </c>
      <c r="AX1027" s="258" t="s">
        <v>70</v>
      </c>
      <c r="AY1027" s="260" t="s">
        <v>137</v>
      </c>
    </row>
    <row r="1028" spans="1:65" s="258" customFormat="1">
      <c r="B1028" s="259"/>
      <c r="D1028" s="253" t="s">
        <v>148</v>
      </c>
      <c r="E1028" s="260" t="s">
        <v>3</v>
      </c>
      <c r="F1028" s="261" t="s">
        <v>1050</v>
      </c>
      <c r="H1028" s="262">
        <v>1.1000000000000001</v>
      </c>
      <c r="L1028" s="259"/>
      <c r="M1028" s="263"/>
      <c r="N1028" s="264"/>
      <c r="O1028" s="264"/>
      <c r="P1028" s="264"/>
      <c r="Q1028" s="264"/>
      <c r="R1028" s="264"/>
      <c r="S1028" s="264"/>
      <c r="T1028" s="265"/>
      <c r="AT1028" s="260" t="s">
        <v>148</v>
      </c>
      <c r="AU1028" s="260" t="s">
        <v>80</v>
      </c>
      <c r="AV1028" s="258" t="s">
        <v>80</v>
      </c>
      <c r="AW1028" s="258" t="s">
        <v>32</v>
      </c>
      <c r="AX1028" s="258" t="s">
        <v>70</v>
      </c>
      <c r="AY1028" s="260" t="s">
        <v>137</v>
      </c>
    </row>
    <row r="1029" spans="1:65" s="258" customFormat="1">
      <c r="B1029" s="259"/>
      <c r="D1029" s="253" t="s">
        <v>148</v>
      </c>
      <c r="E1029" s="260" t="s">
        <v>3</v>
      </c>
      <c r="F1029" s="261" t="s">
        <v>1051</v>
      </c>
      <c r="H1029" s="262">
        <v>1.1000000000000001</v>
      </c>
      <c r="L1029" s="259"/>
      <c r="M1029" s="263"/>
      <c r="N1029" s="264"/>
      <c r="O1029" s="264"/>
      <c r="P1029" s="264"/>
      <c r="Q1029" s="264"/>
      <c r="R1029" s="264"/>
      <c r="S1029" s="264"/>
      <c r="T1029" s="265"/>
      <c r="AT1029" s="260" t="s">
        <v>148</v>
      </c>
      <c r="AU1029" s="260" t="s">
        <v>80</v>
      </c>
      <c r="AV1029" s="258" t="s">
        <v>80</v>
      </c>
      <c r="AW1029" s="258" t="s">
        <v>32</v>
      </c>
      <c r="AX1029" s="258" t="s">
        <v>70</v>
      </c>
      <c r="AY1029" s="260" t="s">
        <v>137</v>
      </c>
    </row>
    <row r="1030" spans="1:65" s="273" customFormat="1">
      <c r="B1030" s="274"/>
      <c r="D1030" s="253" t="s">
        <v>148</v>
      </c>
      <c r="E1030" s="275" t="s">
        <v>3</v>
      </c>
      <c r="F1030" s="276" t="s">
        <v>184</v>
      </c>
      <c r="H1030" s="277">
        <v>28.7</v>
      </c>
      <c r="L1030" s="274"/>
      <c r="M1030" s="278"/>
      <c r="N1030" s="279"/>
      <c r="O1030" s="279"/>
      <c r="P1030" s="279"/>
      <c r="Q1030" s="279"/>
      <c r="R1030" s="279"/>
      <c r="S1030" s="279"/>
      <c r="T1030" s="280"/>
      <c r="AT1030" s="275" t="s">
        <v>148</v>
      </c>
      <c r="AU1030" s="275" t="s">
        <v>80</v>
      </c>
      <c r="AV1030" s="273" t="s">
        <v>144</v>
      </c>
      <c r="AW1030" s="273" t="s">
        <v>32</v>
      </c>
      <c r="AX1030" s="273" t="s">
        <v>78</v>
      </c>
      <c r="AY1030" s="275" t="s">
        <v>137</v>
      </c>
    </row>
    <row r="1031" spans="1:65" s="171" customFormat="1" ht="16.5" customHeight="1">
      <c r="A1031" s="168"/>
      <c r="B1031" s="169"/>
      <c r="C1031" s="281" t="s">
        <v>1161</v>
      </c>
      <c r="D1031" s="281" t="s">
        <v>243</v>
      </c>
      <c r="E1031" s="282" t="s">
        <v>1162</v>
      </c>
      <c r="F1031" s="283" t="s">
        <v>1163</v>
      </c>
      <c r="G1031" s="284" t="s">
        <v>302</v>
      </c>
      <c r="H1031" s="285">
        <v>51.325000000000003</v>
      </c>
      <c r="I1031" s="78"/>
      <c r="J1031" s="286">
        <f>ROUND(I1031*H1031,2)</f>
        <v>0</v>
      </c>
      <c r="K1031" s="283" t="s">
        <v>143</v>
      </c>
      <c r="L1031" s="287"/>
      <c r="M1031" s="288" t="s">
        <v>3</v>
      </c>
      <c r="N1031" s="289" t="s">
        <v>41</v>
      </c>
      <c r="O1031" s="248"/>
      <c r="P1031" s="249">
        <f>O1031*H1031</f>
        <v>0</v>
      </c>
      <c r="Q1031" s="249">
        <v>5.0000000000000001E-3</v>
      </c>
      <c r="R1031" s="249">
        <f>Q1031*H1031</f>
        <v>0.25662499999999999</v>
      </c>
      <c r="S1031" s="249">
        <v>0</v>
      </c>
      <c r="T1031" s="250">
        <f>S1031*H1031</f>
        <v>0</v>
      </c>
      <c r="U1031" s="168"/>
      <c r="V1031" s="168"/>
      <c r="W1031" s="168"/>
      <c r="X1031" s="168"/>
      <c r="Y1031" s="168"/>
      <c r="Z1031" s="168"/>
      <c r="AA1031" s="168"/>
      <c r="AB1031" s="168"/>
      <c r="AC1031" s="168"/>
      <c r="AD1031" s="168"/>
      <c r="AE1031" s="168"/>
      <c r="AR1031" s="251" t="s">
        <v>468</v>
      </c>
      <c r="AT1031" s="251" t="s">
        <v>243</v>
      </c>
      <c r="AU1031" s="251" t="s">
        <v>80</v>
      </c>
      <c r="AY1031" s="160" t="s">
        <v>137</v>
      </c>
      <c r="BE1031" s="252">
        <f>IF(N1031="základní",J1031,0)</f>
        <v>0</v>
      </c>
      <c r="BF1031" s="252">
        <f>IF(N1031="snížená",J1031,0)</f>
        <v>0</v>
      </c>
      <c r="BG1031" s="252">
        <f>IF(N1031="zákl. přenesená",J1031,0)</f>
        <v>0</v>
      </c>
      <c r="BH1031" s="252">
        <f>IF(N1031="sníž. přenesená",J1031,0)</f>
        <v>0</v>
      </c>
      <c r="BI1031" s="252">
        <f>IF(N1031="nulová",J1031,0)</f>
        <v>0</v>
      </c>
      <c r="BJ1031" s="160" t="s">
        <v>78</v>
      </c>
      <c r="BK1031" s="252">
        <f>ROUND(I1031*H1031,2)</f>
        <v>0</v>
      </c>
      <c r="BL1031" s="160" t="s">
        <v>250</v>
      </c>
      <c r="BM1031" s="251" t="s">
        <v>1164</v>
      </c>
    </row>
    <row r="1032" spans="1:65" s="258" customFormat="1">
      <c r="B1032" s="259"/>
      <c r="D1032" s="253" t="s">
        <v>148</v>
      </c>
      <c r="E1032" s="260" t="s">
        <v>3</v>
      </c>
      <c r="F1032" s="261" t="s">
        <v>1165</v>
      </c>
      <c r="H1032" s="262">
        <v>51.325000000000003</v>
      </c>
      <c r="L1032" s="259"/>
      <c r="M1032" s="263"/>
      <c r="N1032" s="264"/>
      <c r="O1032" s="264"/>
      <c r="P1032" s="264"/>
      <c r="Q1032" s="264"/>
      <c r="R1032" s="264"/>
      <c r="S1032" s="264"/>
      <c r="T1032" s="265"/>
      <c r="AT1032" s="260" t="s">
        <v>148</v>
      </c>
      <c r="AU1032" s="260" t="s">
        <v>80</v>
      </c>
      <c r="AV1032" s="258" t="s">
        <v>80</v>
      </c>
      <c r="AW1032" s="258" t="s">
        <v>32</v>
      </c>
      <c r="AX1032" s="258" t="s">
        <v>78</v>
      </c>
      <c r="AY1032" s="260" t="s">
        <v>137</v>
      </c>
    </row>
    <row r="1033" spans="1:65" s="171" customFormat="1" ht="24" customHeight="1">
      <c r="A1033" s="168"/>
      <c r="B1033" s="169"/>
      <c r="C1033" s="240" t="s">
        <v>1166</v>
      </c>
      <c r="D1033" s="240" t="s">
        <v>139</v>
      </c>
      <c r="E1033" s="241" t="s">
        <v>1167</v>
      </c>
      <c r="F1033" s="242" t="s">
        <v>1168</v>
      </c>
      <c r="G1033" s="243" t="s">
        <v>575</v>
      </c>
      <c r="H1033" s="244">
        <v>16.190000000000001</v>
      </c>
      <c r="I1033" s="77"/>
      <c r="J1033" s="245">
        <f>ROUND(I1033*H1033,2)</f>
        <v>0</v>
      </c>
      <c r="K1033" s="242" t="s">
        <v>143</v>
      </c>
      <c r="L1033" s="169"/>
      <c r="M1033" s="246" t="s">
        <v>3</v>
      </c>
      <c r="N1033" s="247" t="s">
        <v>41</v>
      </c>
      <c r="O1033" s="248"/>
      <c r="P1033" s="249">
        <f>O1033*H1033</f>
        <v>0</v>
      </c>
      <c r="Q1033" s="249">
        <v>0</v>
      </c>
      <c r="R1033" s="249">
        <f>Q1033*H1033</f>
        <v>0</v>
      </c>
      <c r="S1033" s="249">
        <v>0</v>
      </c>
      <c r="T1033" s="250">
        <f>S1033*H1033</f>
        <v>0</v>
      </c>
      <c r="U1033" s="168"/>
      <c r="V1033" s="168"/>
      <c r="W1033" s="168"/>
      <c r="X1033" s="168"/>
      <c r="Y1033" s="168"/>
      <c r="Z1033" s="168"/>
      <c r="AA1033" s="168"/>
      <c r="AB1033" s="168"/>
      <c r="AC1033" s="168"/>
      <c r="AD1033" s="168"/>
      <c r="AE1033" s="168"/>
      <c r="AR1033" s="251" t="s">
        <v>250</v>
      </c>
      <c r="AT1033" s="251" t="s">
        <v>139</v>
      </c>
      <c r="AU1033" s="251" t="s">
        <v>80</v>
      </c>
      <c r="AY1033" s="160" t="s">
        <v>137</v>
      </c>
      <c r="BE1033" s="252">
        <f>IF(N1033="základní",J1033,0)</f>
        <v>0</v>
      </c>
      <c r="BF1033" s="252">
        <f>IF(N1033="snížená",J1033,0)</f>
        <v>0</v>
      </c>
      <c r="BG1033" s="252">
        <f>IF(N1033="zákl. přenesená",J1033,0)</f>
        <v>0</v>
      </c>
      <c r="BH1033" s="252">
        <f>IF(N1033="sníž. přenesená",J1033,0)</f>
        <v>0</v>
      </c>
      <c r="BI1033" s="252">
        <f>IF(N1033="nulová",J1033,0)</f>
        <v>0</v>
      </c>
      <c r="BJ1033" s="160" t="s">
        <v>78</v>
      </c>
      <c r="BK1033" s="252">
        <f>ROUND(I1033*H1033,2)</f>
        <v>0</v>
      </c>
      <c r="BL1033" s="160" t="s">
        <v>250</v>
      </c>
      <c r="BM1033" s="251" t="s">
        <v>1169</v>
      </c>
    </row>
    <row r="1034" spans="1:65" s="171" customFormat="1" ht="57.6">
      <c r="A1034" s="168"/>
      <c r="B1034" s="169"/>
      <c r="C1034" s="168"/>
      <c r="D1034" s="253" t="s">
        <v>146</v>
      </c>
      <c r="E1034" s="168"/>
      <c r="F1034" s="254" t="s">
        <v>1156</v>
      </c>
      <c r="G1034" s="168"/>
      <c r="H1034" s="168"/>
      <c r="I1034" s="168"/>
      <c r="J1034" s="168"/>
      <c r="K1034" s="168"/>
      <c r="L1034" s="169"/>
      <c r="M1034" s="255"/>
      <c r="N1034" s="256"/>
      <c r="O1034" s="248"/>
      <c r="P1034" s="248"/>
      <c r="Q1034" s="248"/>
      <c r="R1034" s="248"/>
      <c r="S1034" s="248"/>
      <c r="T1034" s="257"/>
      <c r="U1034" s="168"/>
      <c r="V1034" s="168"/>
      <c r="W1034" s="168"/>
      <c r="X1034" s="168"/>
      <c r="Y1034" s="168"/>
      <c r="Z1034" s="168"/>
      <c r="AA1034" s="168"/>
      <c r="AB1034" s="168"/>
      <c r="AC1034" s="168"/>
      <c r="AD1034" s="168"/>
      <c r="AE1034" s="168"/>
      <c r="AT1034" s="160" t="s">
        <v>146</v>
      </c>
      <c r="AU1034" s="160" t="s">
        <v>80</v>
      </c>
    </row>
    <row r="1035" spans="1:65" s="258" customFormat="1">
      <c r="B1035" s="259"/>
      <c r="D1035" s="253" t="s">
        <v>148</v>
      </c>
      <c r="E1035" s="260" t="s">
        <v>3</v>
      </c>
      <c r="F1035" s="261" t="s">
        <v>1031</v>
      </c>
      <c r="H1035" s="262">
        <v>0.64</v>
      </c>
      <c r="L1035" s="259"/>
      <c r="M1035" s="263"/>
      <c r="N1035" s="264"/>
      <c r="O1035" s="264"/>
      <c r="P1035" s="264"/>
      <c r="Q1035" s="264"/>
      <c r="R1035" s="264"/>
      <c r="S1035" s="264"/>
      <c r="T1035" s="265"/>
      <c r="AT1035" s="260" t="s">
        <v>148</v>
      </c>
      <c r="AU1035" s="260" t="s">
        <v>80</v>
      </c>
      <c r="AV1035" s="258" t="s">
        <v>80</v>
      </c>
      <c r="AW1035" s="258" t="s">
        <v>32</v>
      </c>
      <c r="AX1035" s="258" t="s">
        <v>70</v>
      </c>
      <c r="AY1035" s="260" t="s">
        <v>137</v>
      </c>
    </row>
    <row r="1036" spans="1:65" s="258" customFormat="1">
      <c r="B1036" s="259"/>
      <c r="D1036" s="253" t="s">
        <v>148</v>
      </c>
      <c r="E1036" s="260" t="s">
        <v>3</v>
      </c>
      <c r="F1036" s="261" t="s">
        <v>1032</v>
      </c>
      <c r="H1036" s="262">
        <v>0.6</v>
      </c>
      <c r="L1036" s="259"/>
      <c r="M1036" s="263"/>
      <c r="N1036" s="264"/>
      <c r="O1036" s="264"/>
      <c r="P1036" s="264"/>
      <c r="Q1036" s="264"/>
      <c r="R1036" s="264"/>
      <c r="S1036" s="264"/>
      <c r="T1036" s="265"/>
      <c r="AT1036" s="260" t="s">
        <v>148</v>
      </c>
      <c r="AU1036" s="260" t="s">
        <v>80</v>
      </c>
      <c r="AV1036" s="258" t="s">
        <v>80</v>
      </c>
      <c r="AW1036" s="258" t="s">
        <v>32</v>
      </c>
      <c r="AX1036" s="258" t="s">
        <v>70</v>
      </c>
      <c r="AY1036" s="260" t="s">
        <v>137</v>
      </c>
    </row>
    <row r="1037" spans="1:65" s="258" customFormat="1">
      <c r="B1037" s="259"/>
      <c r="D1037" s="253" t="s">
        <v>148</v>
      </c>
      <c r="E1037" s="260" t="s">
        <v>3</v>
      </c>
      <c r="F1037" s="261" t="s">
        <v>1033</v>
      </c>
      <c r="H1037" s="262">
        <v>7.65</v>
      </c>
      <c r="L1037" s="259"/>
      <c r="M1037" s="263"/>
      <c r="N1037" s="264"/>
      <c r="O1037" s="264"/>
      <c r="P1037" s="264"/>
      <c r="Q1037" s="264"/>
      <c r="R1037" s="264"/>
      <c r="S1037" s="264"/>
      <c r="T1037" s="265"/>
      <c r="AT1037" s="260" t="s">
        <v>148</v>
      </c>
      <c r="AU1037" s="260" t="s">
        <v>80</v>
      </c>
      <c r="AV1037" s="258" t="s">
        <v>80</v>
      </c>
      <c r="AW1037" s="258" t="s">
        <v>32</v>
      </c>
      <c r="AX1037" s="258" t="s">
        <v>70</v>
      </c>
      <c r="AY1037" s="260" t="s">
        <v>137</v>
      </c>
    </row>
    <row r="1038" spans="1:65" s="258" customFormat="1">
      <c r="B1038" s="259"/>
      <c r="D1038" s="253" t="s">
        <v>148</v>
      </c>
      <c r="E1038" s="260" t="s">
        <v>3</v>
      </c>
      <c r="F1038" s="261" t="s">
        <v>1034</v>
      </c>
      <c r="H1038" s="262">
        <v>2</v>
      </c>
      <c r="L1038" s="259"/>
      <c r="M1038" s="263"/>
      <c r="N1038" s="264"/>
      <c r="O1038" s="264"/>
      <c r="P1038" s="264"/>
      <c r="Q1038" s="264"/>
      <c r="R1038" s="264"/>
      <c r="S1038" s="264"/>
      <c r="T1038" s="265"/>
      <c r="AT1038" s="260" t="s">
        <v>148</v>
      </c>
      <c r="AU1038" s="260" t="s">
        <v>80</v>
      </c>
      <c r="AV1038" s="258" t="s">
        <v>80</v>
      </c>
      <c r="AW1038" s="258" t="s">
        <v>32</v>
      </c>
      <c r="AX1038" s="258" t="s">
        <v>70</v>
      </c>
      <c r="AY1038" s="260" t="s">
        <v>137</v>
      </c>
    </row>
    <row r="1039" spans="1:65" s="258" customFormat="1">
      <c r="B1039" s="259"/>
      <c r="D1039" s="253" t="s">
        <v>148</v>
      </c>
      <c r="E1039" s="260" t="s">
        <v>3</v>
      </c>
      <c r="F1039" s="261" t="s">
        <v>1035</v>
      </c>
      <c r="H1039" s="262">
        <v>1.53</v>
      </c>
      <c r="L1039" s="259"/>
      <c r="M1039" s="263"/>
      <c r="N1039" s="264"/>
      <c r="O1039" s="264"/>
      <c r="P1039" s="264"/>
      <c r="Q1039" s="264"/>
      <c r="R1039" s="264"/>
      <c r="S1039" s="264"/>
      <c r="T1039" s="265"/>
      <c r="AT1039" s="260" t="s">
        <v>148</v>
      </c>
      <c r="AU1039" s="260" t="s">
        <v>80</v>
      </c>
      <c r="AV1039" s="258" t="s">
        <v>80</v>
      </c>
      <c r="AW1039" s="258" t="s">
        <v>32</v>
      </c>
      <c r="AX1039" s="258" t="s">
        <v>70</v>
      </c>
      <c r="AY1039" s="260" t="s">
        <v>137</v>
      </c>
    </row>
    <row r="1040" spans="1:65" s="258" customFormat="1">
      <c r="B1040" s="259"/>
      <c r="D1040" s="253" t="s">
        <v>148</v>
      </c>
      <c r="E1040" s="260" t="s">
        <v>3</v>
      </c>
      <c r="F1040" s="261" t="s">
        <v>1036</v>
      </c>
      <c r="H1040" s="262">
        <v>1.8</v>
      </c>
      <c r="L1040" s="259"/>
      <c r="M1040" s="263"/>
      <c r="N1040" s="264"/>
      <c r="O1040" s="264"/>
      <c r="P1040" s="264"/>
      <c r="Q1040" s="264"/>
      <c r="R1040" s="264"/>
      <c r="S1040" s="264"/>
      <c r="T1040" s="265"/>
      <c r="AT1040" s="260" t="s">
        <v>148</v>
      </c>
      <c r="AU1040" s="260" t="s">
        <v>80</v>
      </c>
      <c r="AV1040" s="258" t="s">
        <v>80</v>
      </c>
      <c r="AW1040" s="258" t="s">
        <v>32</v>
      </c>
      <c r="AX1040" s="258" t="s">
        <v>70</v>
      </c>
      <c r="AY1040" s="260" t="s">
        <v>137</v>
      </c>
    </row>
    <row r="1041" spans="1:65" s="258" customFormat="1">
      <c r="B1041" s="259"/>
      <c r="D1041" s="253" t="s">
        <v>148</v>
      </c>
      <c r="E1041" s="260" t="s">
        <v>3</v>
      </c>
      <c r="F1041" s="261" t="s">
        <v>1037</v>
      </c>
      <c r="H1041" s="262">
        <v>0.9</v>
      </c>
      <c r="L1041" s="259"/>
      <c r="M1041" s="263"/>
      <c r="N1041" s="264"/>
      <c r="O1041" s="264"/>
      <c r="P1041" s="264"/>
      <c r="Q1041" s="264"/>
      <c r="R1041" s="264"/>
      <c r="S1041" s="264"/>
      <c r="T1041" s="265"/>
      <c r="AT1041" s="260" t="s">
        <v>148</v>
      </c>
      <c r="AU1041" s="260" t="s">
        <v>80</v>
      </c>
      <c r="AV1041" s="258" t="s">
        <v>80</v>
      </c>
      <c r="AW1041" s="258" t="s">
        <v>32</v>
      </c>
      <c r="AX1041" s="258" t="s">
        <v>70</v>
      </c>
      <c r="AY1041" s="260" t="s">
        <v>137</v>
      </c>
    </row>
    <row r="1042" spans="1:65" s="258" customFormat="1">
      <c r="B1042" s="259"/>
      <c r="D1042" s="253" t="s">
        <v>148</v>
      </c>
      <c r="E1042" s="260" t="s">
        <v>3</v>
      </c>
      <c r="F1042" s="261" t="s">
        <v>1038</v>
      </c>
      <c r="H1042" s="262">
        <v>0.5</v>
      </c>
      <c r="L1042" s="259"/>
      <c r="M1042" s="263"/>
      <c r="N1042" s="264"/>
      <c r="O1042" s="264"/>
      <c r="P1042" s="264"/>
      <c r="Q1042" s="264"/>
      <c r="R1042" s="264"/>
      <c r="S1042" s="264"/>
      <c r="T1042" s="265"/>
      <c r="AT1042" s="260" t="s">
        <v>148</v>
      </c>
      <c r="AU1042" s="260" t="s">
        <v>80</v>
      </c>
      <c r="AV1042" s="258" t="s">
        <v>80</v>
      </c>
      <c r="AW1042" s="258" t="s">
        <v>32</v>
      </c>
      <c r="AX1042" s="258" t="s">
        <v>70</v>
      </c>
      <c r="AY1042" s="260" t="s">
        <v>137</v>
      </c>
    </row>
    <row r="1043" spans="1:65" s="258" customFormat="1">
      <c r="B1043" s="259"/>
      <c r="D1043" s="253" t="s">
        <v>148</v>
      </c>
      <c r="E1043" s="260" t="s">
        <v>3</v>
      </c>
      <c r="F1043" s="261" t="s">
        <v>1039</v>
      </c>
      <c r="H1043" s="262">
        <v>0.56999999999999995</v>
      </c>
      <c r="L1043" s="259"/>
      <c r="M1043" s="263"/>
      <c r="N1043" s="264"/>
      <c r="O1043" s="264"/>
      <c r="P1043" s="264"/>
      <c r="Q1043" s="264"/>
      <c r="R1043" s="264"/>
      <c r="S1043" s="264"/>
      <c r="T1043" s="265"/>
      <c r="AT1043" s="260" t="s">
        <v>148</v>
      </c>
      <c r="AU1043" s="260" t="s">
        <v>80</v>
      </c>
      <c r="AV1043" s="258" t="s">
        <v>80</v>
      </c>
      <c r="AW1043" s="258" t="s">
        <v>32</v>
      </c>
      <c r="AX1043" s="258" t="s">
        <v>70</v>
      </c>
      <c r="AY1043" s="260" t="s">
        <v>137</v>
      </c>
    </row>
    <row r="1044" spans="1:65" s="273" customFormat="1">
      <c r="B1044" s="274"/>
      <c r="D1044" s="253" t="s">
        <v>148</v>
      </c>
      <c r="E1044" s="275" t="s">
        <v>3</v>
      </c>
      <c r="F1044" s="276" t="s">
        <v>184</v>
      </c>
      <c r="H1044" s="277">
        <v>16.190000000000001</v>
      </c>
      <c r="L1044" s="274"/>
      <c r="M1044" s="278"/>
      <c r="N1044" s="279"/>
      <c r="O1044" s="279"/>
      <c r="P1044" s="279"/>
      <c r="Q1044" s="279"/>
      <c r="R1044" s="279"/>
      <c r="S1044" s="279"/>
      <c r="T1044" s="280"/>
      <c r="AT1044" s="275" t="s">
        <v>148</v>
      </c>
      <c r="AU1044" s="275" t="s">
        <v>80</v>
      </c>
      <c r="AV1044" s="273" t="s">
        <v>144</v>
      </c>
      <c r="AW1044" s="273" t="s">
        <v>32</v>
      </c>
      <c r="AX1044" s="273" t="s">
        <v>78</v>
      </c>
      <c r="AY1044" s="275" t="s">
        <v>137</v>
      </c>
    </row>
    <row r="1045" spans="1:65" s="171" customFormat="1" ht="24" customHeight="1">
      <c r="A1045" s="168"/>
      <c r="B1045" s="169"/>
      <c r="C1045" s="240" t="s">
        <v>1170</v>
      </c>
      <c r="D1045" s="240" t="s">
        <v>139</v>
      </c>
      <c r="E1045" s="241" t="s">
        <v>1171</v>
      </c>
      <c r="F1045" s="242" t="s">
        <v>1172</v>
      </c>
      <c r="G1045" s="243" t="s">
        <v>575</v>
      </c>
      <c r="H1045" s="244">
        <v>26.33</v>
      </c>
      <c r="I1045" s="77"/>
      <c r="J1045" s="245">
        <f>ROUND(I1045*H1045,2)</f>
        <v>0</v>
      </c>
      <c r="K1045" s="242" t="s">
        <v>143</v>
      </c>
      <c r="L1045" s="169"/>
      <c r="M1045" s="246" t="s">
        <v>3</v>
      </c>
      <c r="N1045" s="247" t="s">
        <v>41</v>
      </c>
      <c r="O1045" s="248"/>
      <c r="P1045" s="249">
        <f>O1045*H1045</f>
        <v>0</v>
      </c>
      <c r="Q1045" s="249">
        <v>0</v>
      </c>
      <c r="R1045" s="249">
        <f>Q1045*H1045</f>
        <v>0</v>
      </c>
      <c r="S1045" s="249">
        <v>0</v>
      </c>
      <c r="T1045" s="250">
        <f>S1045*H1045</f>
        <v>0</v>
      </c>
      <c r="U1045" s="168"/>
      <c r="V1045" s="168"/>
      <c r="W1045" s="168"/>
      <c r="X1045" s="168"/>
      <c r="Y1045" s="168"/>
      <c r="Z1045" s="168"/>
      <c r="AA1045" s="168"/>
      <c r="AB1045" s="168"/>
      <c r="AC1045" s="168"/>
      <c r="AD1045" s="168"/>
      <c r="AE1045" s="168"/>
      <c r="AR1045" s="251" t="s">
        <v>250</v>
      </c>
      <c r="AT1045" s="251" t="s">
        <v>139</v>
      </c>
      <c r="AU1045" s="251" t="s">
        <v>80</v>
      </c>
      <c r="AY1045" s="160" t="s">
        <v>137</v>
      </c>
      <c r="BE1045" s="252">
        <f>IF(N1045="základní",J1045,0)</f>
        <v>0</v>
      </c>
      <c r="BF1045" s="252">
        <f>IF(N1045="snížená",J1045,0)</f>
        <v>0</v>
      </c>
      <c r="BG1045" s="252">
        <f>IF(N1045="zákl. přenesená",J1045,0)</f>
        <v>0</v>
      </c>
      <c r="BH1045" s="252">
        <f>IF(N1045="sníž. přenesená",J1045,0)</f>
        <v>0</v>
      </c>
      <c r="BI1045" s="252">
        <f>IF(N1045="nulová",J1045,0)</f>
        <v>0</v>
      </c>
      <c r="BJ1045" s="160" t="s">
        <v>78</v>
      </c>
      <c r="BK1045" s="252">
        <f>ROUND(I1045*H1045,2)</f>
        <v>0</v>
      </c>
      <c r="BL1045" s="160" t="s">
        <v>250</v>
      </c>
      <c r="BM1045" s="251" t="s">
        <v>1173</v>
      </c>
    </row>
    <row r="1046" spans="1:65" s="171" customFormat="1" ht="57.6">
      <c r="A1046" s="168"/>
      <c r="B1046" s="169"/>
      <c r="C1046" s="168"/>
      <c r="D1046" s="253" t="s">
        <v>146</v>
      </c>
      <c r="E1046" s="168"/>
      <c r="F1046" s="254" t="s">
        <v>1156</v>
      </c>
      <c r="G1046" s="168"/>
      <c r="H1046" s="168"/>
      <c r="I1046" s="168"/>
      <c r="J1046" s="168"/>
      <c r="K1046" s="168"/>
      <c r="L1046" s="169"/>
      <c r="M1046" s="255"/>
      <c r="N1046" s="256"/>
      <c r="O1046" s="248"/>
      <c r="P1046" s="248"/>
      <c r="Q1046" s="248"/>
      <c r="R1046" s="248"/>
      <c r="S1046" s="248"/>
      <c r="T1046" s="257"/>
      <c r="U1046" s="168"/>
      <c r="V1046" s="168"/>
      <c r="W1046" s="168"/>
      <c r="X1046" s="168"/>
      <c r="Y1046" s="168"/>
      <c r="Z1046" s="168"/>
      <c r="AA1046" s="168"/>
      <c r="AB1046" s="168"/>
      <c r="AC1046" s="168"/>
      <c r="AD1046" s="168"/>
      <c r="AE1046" s="168"/>
      <c r="AT1046" s="160" t="s">
        <v>146</v>
      </c>
      <c r="AU1046" s="160" t="s">
        <v>80</v>
      </c>
    </row>
    <row r="1047" spans="1:65" s="258" customFormat="1">
      <c r="B1047" s="259"/>
      <c r="D1047" s="253" t="s">
        <v>148</v>
      </c>
      <c r="E1047" s="260" t="s">
        <v>3</v>
      </c>
      <c r="F1047" s="261" t="s">
        <v>1056</v>
      </c>
      <c r="H1047" s="262">
        <v>3.6</v>
      </c>
      <c r="L1047" s="259"/>
      <c r="M1047" s="263"/>
      <c r="N1047" s="264"/>
      <c r="O1047" s="264"/>
      <c r="P1047" s="264"/>
      <c r="Q1047" s="264"/>
      <c r="R1047" s="264"/>
      <c r="S1047" s="264"/>
      <c r="T1047" s="265"/>
      <c r="AT1047" s="260" t="s">
        <v>148</v>
      </c>
      <c r="AU1047" s="260" t="s">
        <v>80</v>
      </c>
      <c r="AV1047" s="258" t="s">
        <v>80</v>
      </c>
      <c r="AW1047" s="258" t="s">
        <v>32</v>
      </c>
      <c r="AX1047" s="258" t="s">
        <v>70</v>
      </c>
      <c r="AY1047" s="260" t="s">
        <v>137</v>
      </c>
    </row>
    <row r="1048" spans="1:65" s="258" customFormat="1">
      <c r="B1048" s="259"/>
      <c r="D1048" s="253" t="s">
        <v>148</v>
      </c>
      <c r="E1048" s="260" t="s">
        <v>3</v>
      </c>
      <c r="F1048" s="261" t="s">
        <v>1057</v>
      </c>
      <c r="H1048" s="262">
        <v>1.08</v>
      </c>
      <c r="L1048" s="259"/>
      <c r="M1048" s="263"/>
      <c r="N1048" s="264"/>
      <c r="O1048" s="264"/>
      <c r="P1048" s="264"/>
      <c r="Q1048" s="264"/>
      <c r="R1048" s="264"/>
      <c r="S1048" s="264"/>
      <c r="T1048" s="265"/>
      <c r="AT1048" s="260" t="s">
        <v>148</v>
      </c>
      <c r="AU1048" s="260" t="s">
        <v>80</v>
      </c>
      <c r="AV1048" s="258" t="s">
        <v>80</v>
      </c>
      <c r="AW1048" s="258" t="s">
        <v>32</v>
      </c>
      <c r="AX1048" s="258" t="s">
        <v>70</v>
      </c>
      <c r="AY1048" s="260" t="s">
        <v>137</v>
      </c>
    </row>
    <row r="1049" spans="1:65" s="258" customFormat="1">
      <c r="B1049" s="259"/>
      <c r="D1049" s="253" t="s">
        <v>148</v>
      </c>
      <c r="E1049" s="260" t="s">
        <v>3</v>
      </c>
      <c r="F1049" s="261" t="s">
        <v>1058</v>
      </c>
      <c r="H1049" s="262">
        <v>4.6500000000000004</v>
      </c>
      <c r="L1049" s="259"/>
      <c r="M1049" s="263"/>
      <c r="N1049" s="264"/>
      <c r="O1049" s="264"/>
      <c r="P1049" s="264"/>
      <c r="Q1049" s="264"/>
      <c r="R1049" s="264"/>
      <c r="S1049" s="264"/>
      <c r="T1049" s="265"/>
      <c r="AT1049" s="260" t="s">
        <v>148</v>
      </c>
      <c r="AU1049" s="260" t="s">
        <v>80</v>
      </c>
      <c r="AV1049" s="258" t="s">
        <v>80</v>
      </c>
      <c r="AW1049" s="258" t="s">
        <v>32</v>
      </c>
      <c r="AX1049" s="258" t="s">
        <v>70</v>
      </c>
      <c r="AY1049" s="260" t="s">
        <v>137</v>
      </c>
    </row>
    <row r="1050" spans="1:65" s="258" customFormat="1">
      <c r="B1050" s="259"/>
      <c r="D1050" s="253" t="s">
        <v>148</v>
      </c>
      <c r="E1050" s="260" t="s">
        <v>3</v>
      </c>
      <c r="F1050" s="261" t="s">
        <v>1059</v>
      </c>
      <c r="H1050" s="262">
        <v>1.08</v>
      </c>
      <c r="L1050" s="259"/>
      <c r="M1050" s="263"/>
      <c r="N1050" s="264"/>
      <c r="O1050" s="264"/>
      <c r="P1050" s="264"/>
      <c r="Q1050" s="264"/>
      <c r="R1050" s="264"/>
      <c r="S1050" s="264"/>
      <c r="T1050" s="265"/>
      <c r="AT1050" s="260" t="s">
        <v>148</v>
      </c>
      <c r="AU1050" s="260" t="s">
        <v>80</v>
      </c>
      <c r="AV1050" s="258" t="s">
        <v>80</v>
      </c>
      <c r="AW1050" s="258" t="s">
        <v>32</v>
      </c>
      <c r="AX1050" s="258" t="s">
        <v>70</v>
      </c>
      <c r="AY1050" s="260" t="s">
        <v>137</v>
      </c>
    </row>
    <row r="1051" spans="1:65" s="258" customFormat="1">
      <c r="B1051" s="259"/>
      <c r="D1051" s="253" t="s">
        <v>148</v>
      </c>
      <c r="E1051" s="260" t="s">
        <v>3</v>
      </c>
      <c r="F1051" s="261" t="s">
        <v>1060</v>
      </c>
      <c r="H1051" s="262">
        <v>2.3199999999999998</v>
      </c>
      <c r="L1051" s="259"/>
      <c r="M1051" s="263"/>
      <c r="N1051" s="264"/>
      <c r="O1051" s="264"/>
      <c r="P1051" s="264"/>
      <c r="Q1051" s="264"/>
      <c r="R1051" s="264"/>
      <c r="S1051" s="264"/>
      <c r="T1051" s="265"/>
      <c r="AT1051" s="260" t="s">
        <v>148</v>
      </c>
      <c r="AU1051" s="260" t="s">
        <v>80</v>
      </c>
      <c r="AV1051" s="258" t="s">
        <v>80</v>
      </c>
      <c r="AW1051" s="258" t="s">
        <v>32</v>
      </c>
      <c r="AX1051" s="258" t="s">
        <v>70</v>
      </c>
      <c r="AY1051" s="260" t="s">
        <v>137</v>
      </c>
    </row>
    <row r="1052" spans="1:65" s="258" customFormat="1">
      <c r="B1052" s="259"/>
      <c r="D1052" s="253" t="s">
        <v>148</v>
      </c>
      <c r="E1052" s="260" t="s">
        <v>3</v>
      </c>
      <c r="F1052" s="261" t="s">
        <v>1061</v>
      </c>
      <c r="H1052" s="262">
        <v>2.2000000000000002</v>
      </c>
      <c r="L1052" s="259"/>
      <c r="M1052" s="263"/>
      <c r="N1052" s="264"/>
      <c r="O1052" s="264"/>
      <c r="P1052" s="264"/>
      <c r="Q1052" s="264"/>
      <c r="R1052" s="264"/>
      <c r="S1052" s="264"/>
      <c r="T1052" s="265"/>
      <c r="AT1052" s="260" t="s">
        <v>148</v>
      </c>
      <c r="AU1052" s="260" t="s">
        <v>80</v>
      </c>
      <c r="AV1052" s="258" t="s">
        <v>80</v>
      </c>
      <c r="AW1052" s="258" t="s">
        <v>32</v>
      </c>
      <c r="AX1052" s="258" t="s">
        <v>70</v>
      </c>
      <c r="AY1052" s="260" t="s">
        <v>137</v>
      </c>
    </row>
    <row r="1053" spans="1:65" s="258" customFormat="1">
      <c r="B1053" s="259"/>
      <c r="D1053" s="253" t="s">
        <v>148</v>
      </c>
      <c r="E1053" s="260" t="s">
        <v>3</v>
      </c>
      <c r="F1053" s="261" t="s">
        <v>1062</v>
      </c>
      <c r="H1053" s="262">
        <v>4.2</v>
      </c>
      <c r="L1053" s="259"/>
      <c r="M1053" s="263"/>
      <c r="N1053" s="264"/>
      <c r="O1053" s="264"/>
      <c r="P1053" s="264"/>
      <c r="Q1053" s="264"/>
      <c r="R1053" s="264"/>
      <c r="S1053" s="264"/>
      <c r="T1053" s="265"/>
      <c r="AT1053" s="260" t="s">
        <v>148</v>
      </c>
      <c r="AU1053" s="260" t="s">
        <v>80</v>
      </c>
      <c r="AV1053" s="258" t="s">
        <v>80</v>
      </c>
      <c r="AW1053" s="258" t="s">
        <v>32</v>
      </c>
      <c r="AX1053" s="258" t="s">
        <v>70</v>
      </c>
      <c r="AY1053" s="260" t="s">
        <v>137</v>
      </c>
    </row>
    <row r="1054" spans="1:65" s="258" customFormat="1">
      <c r="B1054" s="259"/>
      <c r="D1054" s="253" t="s">
        <v>148</v>
      </c>
      <c r="E1054" s="260" t="s">
        <v>3</v>
      </c>
      <c r="F1054" s="261" t="s">
        <v>1063</v>
      </c>
      <c r="H1054" s="262">
        <v>2.1</v>
      </c>
      <c r="L1054" s="259"/>
      <c r="M1054" s="263"/>
      <c r="N1054" s="264"/>
      <c r="O1054" s="264"/>
      <c r="P1054" s="264"/>
      <c r="Q1054" s="264"/>
      <c r="R1054" s="264"/>
      <c r="S1054" s="264"/>
      <c r="T1054" s="265"/>
      <c r="AT1054" s="260" t="s">
        <v>148</v>
      </c>
      <c r="AU1054" s="260" t="s">
        <v>80</v>
      </c>
      <c r="AV1054" s="258" t="s">
        <v>80</v>
      </c>
      <c r="AW1054" s="258" t="s">
        <v>32</v>
      </c>
      <c r="AX1054" s="258" t="s">
        <v>70</v>
      </c>
      <c r="AY1054" s="260" t="s">
        <v>137</v>
      </c>
    </row>
    <row r="1055" spans="1:65" s="258" customFormat="1">
      <c r="B1055" s="259"/>
      <c r="D1055" s="253" t="s">
        <v>148</v>
      </c>
      <c r="E1055" s="260" t="s">
        <v>3</v>
      </c>
      <c r="F1055" s="261" t="s">
        <v>1064</v>
      </c>
      <c r="H1055" s="262">
        <v>3.9</v>
      </c>
      <c r="L1055" s="259"/>
      <c r="M1055" s="263"/>
      <c r="N1055" s="264"/>
      <c r="O1055" s="264"/>
      <c r="P1055" s="264"/>
      <c r="Q1055" s="264"/>
      <c r="R1055" s="264"/>
      <c r="S1055" s="264"/>
      <c r="T1055" s="265"/>
      <c r="AT1055" s="260" t="s">
        <v>148</v>
      </c>
      <c r="AU1055" s="260" t="s">
        <v>80</v>
      </c>
      <c r="AV1055" s="258" t="s">
        <v>80</v>
      </c>
      <c r="AW1055" s="258" t="s">
        <v>32</v>
      </c>
      <c r="AX1055" s="258" t="s">
        <v>70</v>
      </c>
      <c r="AY1055" s="260" t="s">
        <v>137</v>
      </c>
    </row>
    <row r="1056" spans="1:65" s="258" customFormat="1">
      <c r="B1056" s="259"/>
      <c r="D1056" s="253" t="s">
        <v>148</v>
      </c>
      <c r="E1056" s="260" t="s">
        <v>3</v>
      </c>
      <c r="F1056" s="261" t="s">
        <v>1065</v>
      </c>
      <c r="H1056" s="262">
        <v>1.2</v>
      </c>
      <c r="L1056" s="259"/>
      <c r="M1056" s="263"/>
      <c r="N1056" s="264"/>
      <c r="O1056" s="264"/>
      <c r="P1056" s="264"/>
      <c r="Q1056" s="264"/>
      <c r="R1056" s="264"/>
      <c r="S1056" s="264"/>
      <c r="T1056" s="265"/>
      <c r="AT1056" s="260" t="s">
        <v>148</v>
      </c>
      <c r="AU1056" s="260" t="s">
        <v>80</v>
      </c>
      <c r="AV1056" s="258" t="s">
        <v>80</v>
      </c>
      <c r="AW1056" s="258" t="s">
        <v>32</v>
      </c>
      <c r="AX1056" s="258" t="s">
        <v>70</v>
      </c>
      <c r="AY1056" s="260" t="s">
        <v>137</v>
      </c>
    </row>
    <row r="1057" spans="1:65" s="273" customFormat="1">
      <c r="B1057" s="274"/>
      <c r="D1057" s="253" t="s">
        <v>148</v>
      </c>
      <c r="E1057" s="275" t="s">
        <v>3</v>
      </c>
      <c r="F1057" s="276" t="s">
        <v>184</v>
      </c>
      <c r="H1057" s="277">
        <v>26.33</v>
      </c>
      <c r="L1057" s="274"/>
      <c r="M1057" s="278"/>
      <c r="N1057" s="279"/>
      <c r="O1057" s="279"/>
      <c r="P1057" s="279"/>
      <c r="Q1057" s="279"/>
      <c r="R1057" s="279"/>
      <c r="S1057" s="279"/>
      <c r="T1057" s="280"/>
      <c r="AT1057" s="275" t="s">
        <v>148</v>
      </c>
      <c r="AU1057" s="275" t="s">
        <v>80</v>
      </c>
      <c r="AV1057" s="273" t="s">
        <v>144</v>
      </c>
      <c r="AW1057" s="273" t="s">
        <v>32</v>
      </c>
      <c r="AX1057" s="273" t="s">
        <v>78</v>
      </c>
      <c r="AY1057" s="275" t="s">
        <v>137</v>
      </c>
    </row>
    <row r="1058" spans="1:65" s="171" customFormat="1" ht="24" customHeight="1">
      <c r="A1058" s="168"/>
      <c r="B1058" s="169"/>
      <c r="C1058" s="240" t="s">
        <v>1174</v>
      </c>
      <c r="D1058" s="240" t="s">
        <v>139</v>
      </c>
      <c r="E1058" s="241" t="s">
        <v>1175</v>
      </c>
      <c r="F1058" s="242" t="s">
        <v>1176</v>
      </c>
      <c r="G1058" s="243" t="s">
        <v>575</v>
      </c>
      <c r="H1058" s="244">
        <v>5.36</v>
      </c>
      <c r="I1058" s="77"/>
      <c r="J1058" s="245">
        <f>ROUND(I1058*H1058,2)</f>
        <v>0</v>
      </c>
      <c r="K1058" s="242" t="s">
        <v>143</v>
      </c>
      <c r="L1058" s="169"/>
      <c r="M1058" s="246" t="s">
        <v>3</v>
      </c>
      <c r="N1058" s="247" t="s">
        <v>41</v>
      </c>
      <c r="O1058" s="248"/>
      <c r="P1058" s="249">
        <f>O1058*H1058</f>
        <v>0</v>
      </c>
      <c r="Q1058" s="249">
        <v>0</v>
      </c>
      <c r="R1058" s="249">
        <f>Q1058*H1058</f>
        <v>0</v>
      </c>
      <c r="S1058" s="249">
        <v>0</v>
      </c>
      <c r="T1058" s="250">
        <f>S1058*H1058</f>
        <v>0</v>
      </c>
      <c r="U1058" s="168"/>
      <c r="V1058" s="168"/>
      <c r="W1058" s="168"/>
      <c r="X1058" s="168"/>
      <c r="Y1058" s="168"/>
      <c r="Z1058" s="168"/>
      <c r="AA1058" s="168"/>
      <c r="AB1058" s="168"/>
      <c r="AC1058" s="168"/>
      <c r="AD1058" s="168"/>
      <c r="AE1058" s="168"/>
      <c r="AR1058" s="251" t="s">
        <v>250</v>
      </c>
      <c r="AT1058" s="251" t="s">
        <v>139</v>
      </c>
      <c r="AU1058" s="251" t="s">
        <v>80</v>
      </c>
      <c r="AY1058" s="160" t="s">
        <v>137</v>
      </c>
      <c r="BE1058" s="252">
        <f>IF(N1058="základní",J1058,0)</f>
        <v>0</v>
      </c>
      <c r="BF1058" s="252">
        <f>IF(N1058="snížená",J1058,0)</f>
        <v>0</v>
      </c>
      <c r="BG1058" s="252">
        <f>IF(N1058="zákl. přenesená",J1058,0)</f>
        <v>0</v>
      </c>
      <c r="BH1058" s="252">
        <f>IF(N1058="sníž. přenesená",J1058,0)</f>
        <v>0</v>
      </c>
      <c r="BI1058" s="252">
        <f>IF(N1058="nulová",J1058,0)</f>
        <v>0</v>
      </c>
      <c r="BJ1058" s="160" t="s">
        <v>78</v>
      </c>
      <c r="BK1058" s="252">
        <f>ROUND(I1058*H1058,2)</f>
        <v>0</v>
      </c>
      <c r="BL1058" s="160" t="s">
        <v>250</v>
      </c>
      <c r="BM1058" s="251" t="s">
        <v>1177</v>
      </c>
    </row>
    <row r="1059" spans="1:65" s="171" customFormat="1" ht="57.6">
      <c r="A1059" s="168"/>
      <c r="B1059" s="169"/>
      <c r="C1059" s="168"/>
      <c r="D1059" s="253" t="s">
        <v>146</v>
      </c>
      <c r="E1059" s="168"/>
      <c r="F1059" s="254" t="s">
        <v>1156</v>
      </c>
      <c r="G1059" s="168"/>
      <c r="H1059" s="168"/>
      <c r="I1059" s="168"/>
      <c r="J1059" s="168"/>
      <c r="K1059" s="168"/>
      <c r="L1059" s="169"/>
      <c r="M1059" s="255"/>
      <c r="N1059" s="256"/>
      <c r="O1059" s="248"/>
      <c r="P1059" s="248"/>
      <c r="Q1059" s="248"/>
      <c r="R1059" s="248"/>
      <c r="S1059" s="248"/>
      <c r="T1059" s="257"/>
      <c r="U1059" s="168"/>
      <c r="V1059" s="168"/>
      <c r="W1059" s="168"/>
      <c r="X1059" s="168"/>
      <c r="Y1059" s="168"/>
      <c r="Z1059" s="168"/>
      <c r="AA1059" s="168"/>
      <c r="AB1059" s="168"/>
      <c r="AC1059" s="168"/>
      <c r="AD1059" s="168"/>
      <c r="AE1059" s="168"/>
      <c r="AT1059" s="160" t="s">
        <v>146</v>
      </c>
      <c r="AU1059" s="160" t="s">
        <v>80</v>
      </c>
    </row>
    <row r="1060" spans="1:65" s="258" customFormat="1">
      <c r="B1060" s="259"/>
      <c r="D1060" s="253" t="s">
        <v>148</v>
      </c>
      <c r="E1060" s="260" t="s">
        <v>3</v>
      </c>
      <c r="F1060" s="261" t="s">
        <v>1066</v>
      </c>
      <c r="H1060" s="262">
        <v>1.85</v>
      </c>
      <c r="L1060" s="259"/>
      <c r="M1060" s="263"/>
      <c r="N1060" s="264"/>
      <c r="O1060" s="264"/>
      <c r="P1060" s="264"/>
      <c r="Q1060" s="264"/>
      <c r="R1060" s="264"/>
      <c r="S1060" s="264"/>
      <c r="T1060" s="265"/>
      <c r="AT1060" s="260" t="s">
        <v>148</v>
      </c>
      <c r="AU1060" s="260" t="s">
        <v>80</v>
      </c>
      <c r="AV1060" s="258" t="s">
        <v>80</v>
      </c>
      <c r="AW1060" s="258" t="s">
        <v>32</v>
      </c>
      <c r="AX1060" s="258" t="s">
        <v>70</v>
      </c>
      <c r="AY1060" s="260" t="s">
        <v>137</v>
      </c>
    </row>
    <row r="1061" spans="1:65" s="258" customFormat="1">
      <c r="B1061" s="259"/>
      <c r="D1061" s="253" t="s">
        <v>148</v>
      </c>
      <c r="E1061" s="260" t="s">
        <v>3</v>
      </c>
      <c r="F1061" s="261" t="s">
        <v>1067</v>
      </c>
      <c r="H1061" s="262">
        <v>1.66</v>
      </c>
      <c r="L1061" s="259"/>
      <c r="M1061" s="263"/>
      <c r="N1061" s="264"/>
      <c r="O1061" s="264"/>
      <c r="P1061" s="264"/>
      <c r="Q1061" s="264"/>
      <c r="R1061" s="264"/>
      <c r="S1061" s="264"/>
      <c r="T1061" s="265"/>
      <c r="AT1061" s="260" t="s">
        <v>148</v>
      </c>
      <c r="AU1061" s="260" t="s">
        <v>80</v>
      </c>
      <c r="AV1061" s="258" t="s">
        <v>80</v>
      </c>
      <c r="AW1061" s="258" t="s">
        <v>32</v>
      </c>
      <c r="AX1061" s="258" t="s">
        <v>70</v>
      </c>
      <c r="AY1061" s="260" t="s">
        <v>137</v>
      </c>
    </row>
    <row r="1062" spans="1:65" s="258" customFormat="1">
      <c r="B1062" s="259"/>
      <c r="D1062" s="253" t="s">
        <v>148</v>
      </c>
      <c r="E1062" s="260" t="s">
        <v>3</v>
      </c>
      <c r="F1062" s="261" t="s">
        <v>1068</v>
      </c>
      <c r="H1062" s="262">
        <v>1.85</v>
      </c>
      <c r="L1062" s="259"/>
      <c r="M1062" s="263"/>
      <c r="N1062" s="264"/>
      <c r="O1062" s="264"/>
      <c r="P1062" s="264"/>
      <c r="Q1062" s="264"/>
      <c r="R1062" s="264"/>
      <c r="S1062" s="264"/>
      <c r="T1062" s="265"/>
      <c r="AT1062" s="260" t="s">
        <v>148</v>
      </c>
      <c r="AU1062" s="260" t="s">
        <v>80</v>
      </c>
      <c r="AV1062" s="258" t="s">
        <v>80</v>
      </c>
      <c r="AW1062" s="258" t="s">
        <v>32</v>
      </c>
      <c r="AX1062" s="258" t="s">
        <v>70</v>
      </c>
      <c r="AY1062" s="260" t="s">
        <v>137</v>
      </c>
    </row>
    <row r="1063" spans="1:65" s="273" customFormat="1">
      <c r="B1063" s="274"/>
      <c r="D1063" s="253" t="s">
        <v>148</v>
      </c>
      <c r="E1063" s="275" t="s">
        <v>3</v>
      </c>
      <c r="F1063" s="276" t="s">
        <v>184</v>
      </c>
      <c r="H1063" s="277">
        <v>5.36</v>
      </c>
      <c r="L1063" s="274"/>
      <c r="M1063" s="278"/>
      <c r="N1063" s="279"/>
      <c r="O1063" s="279"/>
      <c r="P1063" s="279"/>
      <c r="Q1063" s="279"/>
      <c r="R1063" s="279"/>
      <c r="S1063" s="279"/>
      <c r="T1063" s="280"/>
      <c r="AT1063" s="275" t="s">
        <v>148</v>
      </c>
      <c r="AU1063" s="275" t="s">
        <v>80</v>
      </c>
      <c r="AV1063" s="273" t="s">
        <v>144</v>
      </c>
      <c r="AW1063" s="273" t="s">
        <v>32</v>
      </c>
      <c r="AX1063" s="273" t="s">
        <v>78</v>
      </c>
      <c r="AY1063" s="275" t="s">
        <v>137</v>
      </c>
    </row>
    <row r="1064" spans="1:65" s="171" customFormat="1" ht="16.5" customHeight="1">
      <c r="A1064" s="168"/>
      <c r="B1064" s="169"/>
      <c r="C1064" s="281" t="s">
        <v>1178</v>
      </c>
      <c r="D1064" s="281" t="s">
        <v>243</v>
      </c>
      <c r="E1064" s="282" t="s">
        <v>1179</v>
      </c>
      <c r="F1064" s="283" t="s">
        <v>1180</v>
      </c>
      <c r="G1064" s="284" t="s">
        <v>302</v>
      </c>
      <c r="H1064" s="285">
        <v>28.795999999999999</v>
      </c>
      <c r="I1064" s="78"/>
      <c r="J1064" s="286">
        <f>ROUND(I1064*H1064,2)</f>
        <v>0</v>
      </c>
      <c r="K1064" s="283" t="s">
        <v>143</v>
      </c>
      <c r="L1064" s="287"/>
      <c r="M1064" s="288" t="s">
        <v>3</v>
      </c>
      <c r="N1064" s="289" t="s">
        <v>41</v>
      </c>
      <c r="O1064" s="248"/>
      <c r="P1064" s="249">
        <f>O1064*H1064</f>
        <v>0</v>
      </c>
      <c r="Q1064" s="249">
        <v>7.0000000000000001E-3</v>
      </c>
      <c r="R1064" s="249">
        <f>Q1064*H1064</f>
        <v>0.201572</v>
      </c>
      <c r="S1064" s="249">
        <v>0</v>
      </c>
      <c r="T1064" s="250">
        <f>S1064*H1064</f>
        <v>0</v>
      </c>
      <c r="U1064" s="168"/>
      <c r="V1064" s="168"/>
      <c r="W1064" s="168"/>
      <c r="X1064" s="168"/>
      <c r="Y1064" s="168"/>
      <c r="Z1064" s="168"/>
      <c r="AA1064" s="168"/>
      <c r="AB1064" s="168"/>
      <c r="AC1064" s="168"/>
      <c r="AD1064" s="168"/>
      <c r="AE1064" s="168"/>
      <c r="AR1064" s="251" t="s">
        <v>468</v>
      </c>
      <c r="AT1064" s="251" t="s">
        <v>243</v>
      </c>
      <c r="AU1064" s="251" t="s">
        <v>80</v>
      </c>
      <c r="AY1064" s="160" t="s">
        <v>137</v>
      </c>
      <c r="BE1064" s="252">
        <f>IF(N1064="základní",J1064,0)</f>
        <v>0</v>
      </c>
      <c r="BF1064" s="252">
        <f>IF(N1064="snížená",J1064,0)</f>
        <v>0</v>
      </c>
      <c r="BG1064" s="252">
        <f>IF(N1064="zákl. přenesená",J1064,0)</f>
        <v>0</v>
      </c>
      <c r="BH1064" s="252">
        <f>IF(N1064="sníž. přenesená",J1064,0)</f>
        <v>0</v>
      </c>
      <c r="BI1064" s="252">
        <f>IF(N1064="nulová",J1064,0)</f>
        <v>0</v>
      </c>
      <c r="BJ1064" s="160" t="s">
        <v>78</v>
      </c>
      <c r="BK1064" s="252">
        <f>ROUND(I1064*H1064,2)</f>
        <v>0</v>
      </c>
      <c r="BL1064" s="160" t="s">
        <v>250</v>
      </c>
      <c r="BM1064" s="251" t="s">
        <v>1181</v>
      </c>
    </row>
    <row r="1065" spans="1:65" s="258" customFormat="1">
      <c r="B1065" s="259"/>
      <c r="D1065" s="253" t="s">
        <v>148</v>
      </c>
      <c r="E1065" s="260" t="s">
        <v>3</v>
      </c>
      <c r="F1065" s="261" t="s">
        <v>1182</v>
      </c>
      <c r="H1065" s="262">
        <v>55.061999999999998</v>
      </c>
      <c r="L1065" s="259"/>
      <c r="M1065" s="263"/>
      <c r="N1065" s="264"/>
      <c r="O1065" s="264"/>
      <c r="P1065" s="264"/>
      <c r="Q1065" s="264"/>
      <c r="R1065" s="264"/>
      <c r="S1065" s="264"/>
      <c r="T1065" s="265"/>
      <c r="AT1065" s="260" t="s">
        <v>148</v>
      </c>
      <c r="AU1065" s="260" t="s">
        <v>80</v>
      </c>
      <c r="AV1065" s="258" t="s">
        <v>80</v>
      </c>
      <c r="AW1065" s="258" t="s">
        <v>32</v>
      </c>
      <c r="AX1065" s="258" t="s">
        <v>70</v>
      </c>
      <c r="AY1065" s="260" t="s">
        <v>137</v>
      </c>
    </row>
    <row r="1066" spans="1:65" s="258" customFormat="1">
      <c r="B1066" s="259"/>
      <c r="D1066" s="253" t="s">
        <v>148</v>
      </c>
      <c r="E1066" s="260" t="s">
        <v>3</v>
      </c>
      <c r="F1066" s="261" t="s">
        <v>1183</v>
      </c>
      <c r="H1066" s="262">
        <v>-26.265999999999998</v>
      </c>
      <c r="L1066" s="259"/>
      <c r="M1066" s="263"/>
      <c r="N1066" s="264"/>
      <c r="O1066" s="264"/>
      <c r="P1066" s="264"/>
      <c r="Q1066" s="264"/>
      <c r="R1066" s="264"/>
      <c r="S1066" s="264"/>
      <c r="T1066" s="265"/>
      <c r="AT1066" s="260" t="s">
        <v>148</v>
      </c>
      <c r="AU1066" s="260" t="s">
        <v>80</v>
      </c>
      <c r="AV1066" s="258" t="s">
        <v>80</v>
      </c>
      <c r="AW1066" s="258" t="s">
        <v>32</v>
      </c>
      <c r="AX1066" s="258" t="s">
        <v>70</v>
      </c>
      <c r="AY1066" s="260" t="s">
        <v>137</v>
      </c>
    </row>
    <row r="1067" spans="1:65" s="273" customFormat="1">
      <c r="B1067" s="274"/>
      <c r="D1067" s="253" t="s">
        <v>148</v>
      </c>
      <c r="E1067" s="275" t="s">
        <v>3</v>
      </c>
      <c r="F1067" s="276" t="s">
        <v>184</v>
      </c>
      <c r="H1067" s="277">
        <v>28.795999999999999</v>
      </c>
      <c r="L1067" s="274"/>
      <c r="M1067" s="278"/>
      <c r="N1067" s="279"/>
      <c r="O1067" s="279"/>
      <c r="P1067" s="279"/>
      <c r="Q1067" s="279"/>
      <c r="R1067" s="279"/>
      <c r="S1067" s="279"/>
      <c r="T1067" s="280"/>
      <c r="AT1067" s="275" t="s">
        <v>148</v>
      </c>
      <c r="AU1067" s="275" t="s">
        <v>80</v>
      </c>
      <c r="AV1067" s="273" t="s">
        <v>144</v>
      </c>
      <c r="AW1067" s="273" t="s">
        <v>32</v>
      </c>
      <c r="AX1067" s="273" t="s">
        <v>78</v>
      </c>
      <c r="AY1067" s="275" t="s">
        <v>137</v>
      </c>
    </row>
    <row r="1068" spans="1:65" s="171" customFormat="1" ht="16.5" customHeight="1">
      <c r="A1068" s="168"/>
      <c r="B1068" s="169"/>
      <c r="C1068" s="281" t="s">
        <v>1184</v>
      </c>
      <c r="D1068" s="281" t="s">
        <v>243</v>
      </c>
      <c r="E1068" s="282" t="s">
        <v>1185</v>
      </c>
      <c r="F1068" s="283" t="s">
        <v>1186</v>
      </c>
      <c r="G1068" s="284" t="s">
        <v>302</v>
      </c>
      <c r="H1068" s="285">
        <v>26.265999999999998</v>
      </c>
      <c r="I1068" s="78"/>
      <c r="J1068" s="286">
        <f>ROUND(I1068*H1068,2)</f>
        <v>0</v>
      </c>
      <c r="K1068" s="283" t="s">
        <v>143</v>
      </c>
      <c r="L1068" s="287"/>
      <c r="M1068" s="288" t="s">
        <v>3</v>
      </c>
      <c r="N1068" s="289" t="s">
        <v>41</v>
      </c>
      <c r="O1068" s="248"/>
      <c r="P1068" s="249">
        <f>O1068*H1068</f>
        <v>0</v>
      </c>
      <c r="Q1068" s="249">
        <v>0.01</v>
      </c>
      <c r="R1068" s="249">
        <f>Q1068*H1068</f>
        <v>0.26266</v>
      </c>
      <c r="S1068" s="249">
        <v>0</v>
      </c>
      <c r="T1068" s="250">
        <f>S1068*H1068</f>
        <v>0</v>
      </c>
      <c r="U1068" s="168"/>
      <c r="V1068" s="168"/>
      <c r="W1068" s="168"/>
      <c r="X1068" s="168"/>
      <c r="Y1068" s="168"/>
      <c r="Z1068" s="168"/>
      <c r="AA1068" s="168"/>
      <c r="AB1068" s="168"/>
      <c r="AC1068" s="168"/>
      <c r="AD1068" s="168"/>
      <c r="AE1068" s="168"/>
      <c r="AR1068" s="251" t="s">
        <v>468</v>
      </c>
      <c r="AT1068" s="251" t="s">
        <v>243</v>
      </c>
      <c r="AU1068" s="251" t="s">
        <v>80</v>
      </c>
      <c r="AY1068" s="160" t="s">
        <v>137</v>
      </c>
      <c r="BE1068" s="252">
        <f>IF(N1068="základní",J1068,0)</f>
        <v>0</v>
      </c>
      <c r="BF1068" s="252">
        <f>IF(N1068="snížená",J1068,0)</f>
        <v>0</v>
      </c>
      <c r="BG1068" s="252">
        <f>IF(N1068="zákl. přenesená",J1068,0)</f>
        <v>0</v>
      </c>
      <c r="BH1068" s="252">
        <f>IF(N1068="sníž. přenesená",J1068,0)</f>
        <v>0</v>
      </c>
      <c r="BI1068" s="252">
        <f>IF(N1068="nulová",J1068,0)</f>
        <v>0</v>
      </c>
      <c r="BJ1068" s="160" t="s">
        <v>78</v>
      </c>
      <c r="BK1068" s="252">
        <f>ROUND(I1068*H1068,2)</f>
        <v>0</v>
      </c>
      <c r="BL1068" s="160" t="s">
        <v>250</v>
      </c>
      <c r="BM1068" s="251" t="s">
        <v>1187</v>
      </c>
    </row>
    <row r="1069" spans="1:65" s="258" customFormat="1">
      <c r="B1069" s="259"/>
      <c r="D1069" s="253" t="s">
        <v>148</v>
      </c>
      <c r="E1069" s="260" t="s">
        <v>3</v>
      </c>
      <c r="F1069" s="261" t="s">
        <v>1188</v>
      </c>
      <c r="H1069" s="262">
        <v>26.265999999999998</v>
      </c>
      <c r="L1069" s="259"/>
      <c r="M1069" s="263"/>
      <c r="N1069" s="264"/>
      <c r="O1069" s="264"/>
      <c r="P1069" s="264"/>
      <c r="Q1069" s="264"/>
      <c r="R1069" s="264"/>
      <c r="S1069" s="264"/>
      <c r="T1069" s="265"/>
      <c r="AT1069" s="260" t="s">
        <v>148</v>
      </c>
      <c r="AU1069" s="260" t="s">
        <v>80</v>
      </c>
      <c r="AV1069" s="258" t="s">
        <v>80</v>
      </c>
      <c r="AW1069" s="258" t="s">
        <v>32</v>
      </c>
      <c r="AX1069" s="258" t="s">
        <v>70</v>
      </c>
      <c r="AY1069" s="260" t="s">
        <v>137</v>
      </c>
    </row>
    <row r="1070" spans="1:65" s="273" customFormat="1">
      <c r="B1070" s="274"/>
      <c r="D1070" s="253" t="s">
        <v>148</v>
      </c>
      <c r="E1070" s="275" t="s">
        <v>3</v>
      </c>
      <c r="F1070" s="276" t="s">
        <v>184</v>
      </c>
      <c r="H1070" s="277">
        <v>26.265999999999998</v>
      </c>
      <c r="L1070" s="274"/>
      <c r="M1070" s="278"/>
      <c r="N1070" s="279"/>
      <c r="O1070" s="279"/>
      <c r="P1070" s="279"/>
      <c r="Q1070" s="279"/>
      <c r="R1070" s="279"/>
      <c r="S1070" s="279"/>
      <c r="T1070" s="280"/>
      <c r="AT1070" s="275" t="s">
        <v>148</v>
      </c>
      <c r="AU1070" s="275" t="s">
        <v>80</v>
      </c>
      <c r="AV1070" s="273" t="s">
        <v>144</v>
      </c>
      <c r="AW1070" s="273" t="s">
        <v>32</v>
      </c>
      <c r="AX1070" s="273" t="s">
        <v>78</v>
      </c>
      <c r="AY1070" s="275" t="s">
        <v>137</v>
      </c>
    </row>
    <row r="1071" spans="1:65" s="171" customFormat="1" ht="24" customHeight="1">
      <c r="A1071" s="168"/>
      <c r="B1071" s="169"/>
      <c r="C1071" s="240" t="s">
        <v>1189</v>
      </c>
      <c r="D1071" s="240" t="s">
        <v>139</v>
      </c>
      <c r="E1071" s="241" t="s">
        <v>1190</v>
      </c>
      <c r="F1071" s="242" t="s">
        <v>1191</v>
      </c>
      <c r="G1071" s="243" t="s">
        <v>783</v>
      </c>
      <c r="H1071" s="79"/>
      <c r="I1071" s="77"/>
      <c r="J1071" s="245">
        <f>ROUND(I1071*H1071,2)</f>
        <v>0</v>
      </c>
      <c r="K1071" s="242" t="s">
        <v>143</v>
      </c>
      <c r="L1071" s="169"/>
      <c r="M1071" s="246" t="s">
        <v>3</v>
      </c>
      <c r="N1071" s="247" t="s">
        <v>41</v>
      </c>
      <c r="O1071" s="248"/>
      <c r="P1071" s="249">
        <f>O1071*H1071</f>
        <v>0</v>
      </c>
      <c r="Q1071" s="249">
        <v>0</v>
      </c>
      <c r="R1071" s="249">
        <f>Q1071*H1071</f>
        <v>0</v>
      </c>
      <c r="S1071" s="249">
        <v>0</v>
      </c>
      <c r="T1071" s="250">
        <f>S1071*H1071</f>
        <v>0</v>
      </c>
      <c r="U1071" s="168"/>
      <c r="V1071" s="168"/>
      <c r="W1071" s="168"/>
      <c r="X1071" s="168"/>
      <c r="Y1071" s="168"/>
      <c r="Z1071" s="168"/>
      <c r="AA1071" s="168"/>
      <c r="AB1071" s="168"/>
      <c r="AC1071" s="168"/>
      <c r="AD1071" s="168"/>
      <c r="AE1071" s="168"/>
      <c r="AR1071" s="251" t="s">
        <v>250</v>
      </c>
      <c r="AT1071" s="251" t="s">
        <v>139</v>
      </c>
      <c r="AU1071" s="251" t="s">
        <v>80</v>
      </c>
      <c r="AY1071" s="160" t="s">
        <v>137</v>
      </c>
      <c r="BE1071" s="252">
        <f>IF(N1071="základní",J1071,0)</f>
        <v>0</v>
      </c>
      <c r="BF1071" s="252">
        <f>IF(N1071="snížená",J1071,0)</f>
        <v>0</v>
      </c>
      <c r="BG1071" s="252">
        <f>IF(N1071="zákl. přenesená",J1071,0)</f>
        <v>0</v>
      </c>
      <c r="BH1071" s="252">
        <f>IF(N1071="sníž. přenesená",J1071,0)</f>
        <v>0</v>
      </c>
      <c r="BI1071" s="252">
        <f>IF(N1071="nulová",J1071,0)</f>
        <v>0</v>
      </c>
      <c r="BJ1071" s="160" t="s">
        <v>78</v>
      </c>
      <c r="BK1071" s="252">
        <f>ROUND(I1071*H1071,2)</f>
        <v>0</v>
      </c>
      <c r="BL1071" s="160" t="s">
        <v>250</v>
      </c>
      <c r="BM1071" s="251" t="s">
        <v>1192</v>
      </c>
    </row>
    <row r="1072" spans="1:65" s="171" customFormat="1" ht="86.4">
      <c r="A1072" s="168"/>
      <c r="B1072" s="169"/>
      <c r="C1072" s="168"/>
      <c r="D1072" s="253" t="s">
        <v>146</v>
      </c>
      <c r="E1072" s="168"/>
      <c r="F1072" s="254" t="s">
        <v>1193</v>
      </c>
      <c r="G1072" s="168"/>
      <c r="H1072" s="168"/>
      <c r="I1072" s="168"/>
      <c r="J1072" s="168"/>
      <c r="K1072" s="168"/>
      <c r="L1072" s="169"/>
      <c r="M1072" s="255"/>
      <c r="N1072" s="256"/>
      <c r="O1072" s="248"/>
      <c r="P1072" s="248"/>
      <c r="Q1072" s="248"/>
      <c r="R1072" s="248"/>
      <c r="S1072" s="248"/>
      <c r="T1072" s="257"/>
      <c r="U1072" s="168"/>
      <c r="V1072" s="168"/>
      <c r="W1072" s="168"/>
      <c r="X1072" s="168"/>
      <c r="Y1072" s="168"/>
      <c r="Z1072" s="168"/>
      <c r="AA1072" s="168"/>
      <c r="AB1072" s="168"/>
      <c r="AC1072" s="168"/>
      <c r="AD1072" s="168"/>
      <c r="AE1072" s="168"/>
      <c r="AT1072" s="160" t="s">
        <v>146</v>
      </c>
      <c r="AU1072" s="160" t="s">
        <v>80</v>
      </c>
    </row>
    <row r="1073" spans="1:65" s="227" customFormat="1" ht="22.8" customHeight="1">
      <c r="B1073" s="228"/>
      <c r="D1073" s="229" t="s">
        <v>69</v>
      </c>
      <c r="E1073" s="238" t="s">
        <v>1194</v>
      </c>
      <c r="F1073" s="238" t="s">
        <v>1195</v>
      </c>
      <c r="J1073" s="239">
        <f>BK1073</f>
        <v>0</v>
      </c>
      <c r="L1073" s="228"/>
      <c r="M1073" s="232"/>
      <c r="N1073" s="233"/>
      <c r="O1073" s="233"/>
      <c r="P1073" s="234">
        <f>SUM(P1074:P1125)</f>
        <v>0</v>
      </c>
      <c r="Q1073" s="233"/>
      <c r="R1073" s="234">
        <f>SUM(R1074:R1125)</f>
        <v>0.27418000000000003</v>
      </c>
      <c r="S1073" s="233"/>
      <c r="T1073" s="235">
        <f>SUM(T1074:T1125)</f>
        <v>0.56000000000000005</v>
      </c>
      <c r="AR1073" s="229" t="s">
        <v>80</v>
      </c>
      <c r="AT1073" s="236" t="s">
        <v>69</v>
      </c>
      <c r="AU1073" s="236" t="s">
        <v>78</v>
      </c>
      <c r="AY1073" s="229" t="s">
        <v>137</v>
      </c>
      <c r="BK1073" s="237">
        <f>SUM(BK1074:BK1125)</f>
        <v>0</v>
      </c>
    </row>
    <row r="1074" spans="1:65" s="171" customFormat="1" ht="24" customHeight="1">
      <c r="A1074" s="168"/>
      <c r="B1074" s="169"/>
      <c r="C1074" s="240" t="s">
        <v>1196</v>
      </c>
      <c r="D1074" s="240" t="s">
        <v>139</v>
      </c>
      <c r="E1074" s="241" t="s">
        <v>1197</v>
      </c>
      <c r="F1074" s="242" t="s">
        <v>1198</v>
      </c>
      <c r="G1074" s="243" t="s">
        <v>582</v>
      </c>
      <c r="H1074" s="244">
        <v>1</v>
      </c>
      <c r="I1074" s="77"/>
      <c r="J1074" s="245">
        <f>ROUND(I1074*H1074,2)</f>
        <v>0</v>
      </c>
      <c r="K1074" s="242" t="s">
        <v>3</v>
      </c>
      <c r="L1074" s="169"/>
      <c r="M1074" s="246" t="s">
        <v>3</v>
      </c>
      <c r="N1074" s="247" t="s">
        <v>41</v>
      </c>
      <c r="O1074" s="248"/>
      <c r="P1074" s="249">
        <f>O1074*H1074</f>
        <v>0</v>
      </c>
      <c r="Q1074" s="249">
        <v>0</v>
      </c>
      <c r="R1074" s="249">
        <f>Q1074*H1074</f>
        <v>0</v>
      </c>
      <c r="S1074" s="249">
        <v>0</v>
      </c>
      <c r="T1074" s="250">
        <f>S1074*H1074</f>
        <v>0</v>
      </c>
      <c r="U1074" s="168"/>
      <c r="V1074" s="168"/>
      <c r="W1074" s="168"/>
      <c r="X1074" s="168"/>
      <c r="Y1074" s="168"/>
      <c r="Z1074" s="168"/>
      <c r="AA1074" s="168"/>
      <c r="AB1074" s="168"/>
      <c r="AC1074" s="168"/>
      <c r="AD1074" s="168"/>
      <c r="AE1074" s="168"/>
      <c r="AR1074" s="251" t="s">
        <v>250</v>
      </c>
      <c r="AT1074" s="251" t="s">
        <v>139</v>
      </c>
      <c r="AU1074" s="251" t="s">
        <v>80</v>
      </c>
      <c r="AY1074" s="160" t="s">
        <v>137</v>
      </c>
      <c r="BE1074" s="252">
        <f>IF(N1074="základní",J1074,0)</f>
        <v>0</v>
      </c>
      <c r="BF1074" s="252">
        <f>IF(N1074="snížená",J1074,0)</f>
        <v>0</v>
      </c>
      <c r="BG1074" s="252">
        <f>IF(N1074="zákl. přenesená",J1074,0)</f>
        <v>0</v>
      </c>
      <c r="BH1074" s="252">
        <f>IF(N1074="sníž. přenesená",J1074,0)</f>
        <v>0</v>
      </c>
      <c r="BI1074" s="252">
        <f>IF(N1074="nulová",J1074,0)</f>
        <v>0</v>
      </c>
      <c r="BJ1074" s="160" t="s">
        <v>78</v>
      </c>
      <c r="BK1074" s="252">
        <f>ROUND(I1074*H1074,2)</f>
        <v>0</v>
      </c>
      <c r="BL1074" s="160" t="s">
        <v>250</v>
      </c>
      <c r="BM1074" s="251" t="s">
        <v>1199</v>
      </c>
    </row>
    <row r="1075" spans="1:65" s="171" customFormat="1" ht="24" customHeight="1">
      <c r="A1075" s="168"/>
      <c r="B1075" s="169"/>
      <c r="C1075" s="240" t="s">
        <v>1200</v>
      </c>
      <c r="D1075" s="240" t="s">
        <v>139</v>
      </c>
      <c r="E1075" s="241" t="s">
        <v>1201</v>
      </c>
      <c r="F1075" s="242" t="s">
        <v>1202</v>
      </c>
      <c r="G1075" s="243" t="s">
        <v>582</v>
      </c>
      <c r="H1075" s="244">
        <v>1</v>
      </c>
      <c r="I1075" s="77"/>
      <c r="J1075" s="245">
        <f>ROUND(I1075*H1075,2)</f>
        <v>0</v>
      </c>
      <c r="K1075" s="242" t="s">
        <v>3</v>
      </c>
      <c r="L1075" s="169"/>
      <c r="M1075" s="246" t="s">
        <v>3</v>
      </c>
      <c r="N1075" s="247" t="s">
        <v>41</v>
      </c>
      <c r="O1075" s="248"/>
      <c r="P1075" s="249">
        <f>O1075*H1075</f>
        <v>0</v>
      </c>
      <c r="Q1075" s="249">
        <v>0</v>
      </c>
      <c r="R1075" s="249">
        <f>Q1075*H1075</f>
        <v>0</v>
      </c>
      <c r="S1075" s="249">
        <v>0</v>
      </c>
      <c r="T1075" s="250">
        <f>S1075*H1075</f>
        <v>0</v>
      </c>
      <c r="U1075" s="168"/>
      <c r="V1075" s="168"/>
      <c r="W1075" s="168"/>
      <c r="X1075" s="168"/>
      <c r="Y1075" s="168"/>
      <c r="Z1075" s="168"/>
      <c r="AA1075" s="168"/>
      <c r="AB1075" s="168"/>
      <c r="AC1075" s="168"/>
      <c r="AD1075" s="168"/>
      <c r="AE1075" s="168"/>
      <c r="AR1075" s="251" t="s">
        <v>250</v>
      </c>
      <c r="AT1075" s="251" t="s">
        <v>139</v>
      </c>
      <c r="AU1075" s="251" t="s">
        <v>80</v>
      </c>
      <c r="AY1075" s="160" t="s">
        <v>137</v>
      </c>
      <c r="BE1075" s="252">
        <f>IF(N1075="základní",J1075,0)</f>
        <v>0</v>
      </c>
      <c r="BF1075" s="252">
        <f>IF(N1075="snížená",J1075,0)</f>
        <v>0</v>
      </c>
      <c r="BG1075" s="252">
        <f>IF(N1075="zákl. přenesená",J1075,0)</f>
        <v>0</v>
      </c>
      <c r="BH1075" s="252">
        <f>IF(N1075="sníž. přenesená",J1075,0)</f>
        <v>0</v>
      </c>
      <c r="BI1075" s="252">
        <f>IF(N1075="nulová",J1075,0)</f>
        <v>0</v>
      </c>
      <c r="BJ1075" s="160" t="s">
        <v>78</v>
      </c>
      <c r="BK1075" s="252">
        <f>ROUND(I1075*H1075,2)</f>
        <v>0</v>
      </c>
      <c r="BL1075" s="160" t="s">
        <v>250</v>
      </c>
      <c r="BM1075" s="251" t="s">
        <v>1203</v>
      </c>
    </row>
    <row r="1076" spans="1:65" s="171" customFormat="1" ht="16.5" customHeight="1">
      <c r="A1076" s="168"/>
      <c r="B1076" s="169"/>
      <c r="C1076" s="240" t="s">
        <v>1204</v>
      </c>
      <c r="D1076" s="240" t="s">
        <v>139</v>
      </c>
      <c r="E1076" s="241" t="s">
        <v>1205</v>
      </c>
      <c r="F1076" s="242" t="s">
        <v>1206</v>
      </c>
      <c r="G1076" s="243" t="s">
        <v>760</v>
      </c>
      <c r="H1076" s="244">
        <v>254.79</v>
      </c>
      <c r="I1076" s="77"/>
      <c r="J1076" s="245">
        <f>ROUND(I1076*H1076,2)</f>
        <v>0</v>
      </c>
      <c r="K1076" s="242" t="s">
        <v>3</v>
      </c>
      <c r="L1076" s="169"/>
      <c r="M1076" s="246" t="s">
        <v>3</v>
      </c>
      <c r="N1076" s="247" t="s">
        <v>41</v>
      </c>
      <c r="O1076" s="248"/>
      <c r="P1076" s="249">
        <f>O1076*H1076</f>
        <v>0</v>
      </c>
      <c r="Q1076" s="249">
        <v>0</v>
      </c>
      <c r="R1076" s="249">
        <f>Q1076*H1076</f>
        <v>0</v>
      </c>
      <c r="S1076" s="249">
        <v>0</v>
      </c>
      <c r="T1076" s="250">
        <f>S1076*H1076</f>
        <v>0</v>
      </c>
      <c r="U1076" s="168"/>
      <c r="V1076" s="168"/>
      <c r="W1076" s="168"/>
      <c r="X1076" s="168"/>
      <c r="Y1076" s="168"/>
      <c r="Z1076" s="168"/>
      <c r="AA1076" s="168"/>
      <c r="AB1076" s="168"/>
      <c r="AC1076" s="168"/>
      <c r="AD1076" s="168"/>
      <c r="AE1076" s="168"/>
      <c r="AR1076" s="251" t="s">
        <v>250</v>
      </c>
      <c r="AT1076" s="251" t="s">
        <v>139</v>
      </c>
      <c r="AU1076" s="251" t="s">
        <v>80</v>
      </c>
      <c r="AY1076" s="160" t="s">
        <v>137</v>
      </c>
      <c r="BE1076" s="252">
        <f>IF(N1076="základní",J1076,0)</f>
        <v>0</v>
      </c>
      <c r="BF1076" s="252">
        <f>IF(N1076="snížená",J1076,0)</f>
        <v>0</v>
      </c>
      <c r="BG1076" s="252">
        <f>IF(N1076="zákl. přenesená",J1076,0)</f>
        <v>0</v>
      </c>
      <c r="BH1076" s="252">
        <f>IF(N1076="sníž. přenesená",J1076,0)</f>
        <v>0</v>
      </c>
      <c r="BI1076" s="252">
        <f>IF(N1076="nulová",J1076,0)</f>
        <v>0</v>
      </c>
      <c r="BJ1076" s="160" t="s">
        <v>78</v>
      </c>
      <c r="BK1076" s="252">
        <f>ROUND(I1076*H1076,2)</f>
        <v>0</v>
      </c>
      <c r="BL1076" s="160" t="s">
        <v>250</v>
      </c>
      <c r="BM1076" s="251" t="s">
        <v>1207</v>
      </c>
    </row>
    <row r="1077" spans="1:65" s="258" customFormat="1">
      <c r="B1077" s="259"/>
      <c r="D1077" s="253" t="s">
        <v>148</v>
      </c>
      <c r="E1077" s="260" t="s">
        <v>3</v>
      </c>
      <c r="F1077" s="261" t="s">
        <v>1208</v>
      </c>
      <c r="H1077" s="262">
        <v>254.79</v>
      </c>
      <c r="L1077" s="259"/>
      <c r="M1077" s="263"/>
      <c r="N1077" s="264"/>
      <c r="O1077" s="264"/>
      <c r="P1077" s="264"/>
      <c r="Q1077" s="264"/>
      <c r="R1077" s="264"/>
      <c r="S1077" s="264"/>
      <c r="T1077" s="265"/>
      <c r="AT1077" s="260" t="s">
        <v>148</v>
      </c>
      <c r="AU1077" s="260" t="s">
        <v>80</v>
      </c>
      <c r="AV1077" s="258" t="s">
        <v>80</v>
      </c>
      <c r="AW1077" s="258" t="s">
        <v>32</v>
      </c>
      <c r="AX1077" s="258" t="s">
        <v>78</v>
      </c>
      <c r="AY1077" s="260" t="s">
        <v>137</v>
      </c>
    </row>
    <row r="1078" spans="1:65" s="171" customFormat="1" ht="24" customHeight="1">
      <c r="A1078" s="168"/>
      <c r="B1078" s="169"/>
      <c r="C1078" s="240" t="s">
        <v>1209</v>
      </c>
      <c r="D1078" s="240" t="s">
        <v>139</v>
      </c>
      <c r="E1078" s="241" t="s">
        <v>1210</v>
      </c>
      <c r="F1078" s="242" t="s">
        <v>1211</v>
      </c>
      <c r="G1078" s="243" t="s">
        <v>243</v>
      </c>
      <c r="H1078" s="244">
        <v>17.5</v>
      </c>
      <c r="I1078" s="77"/>
      <c r="J1078" s="245">
        <f>ROUND(I1078*H1078,2)</f>
        <v>0</v>
      </c>
      <c r="K1078" s="242" t="s">
        <v>3</v>
      </c>
      <c r="L1078" s="169"/>
      <c r="M1078" s="246" t="s">
        <v>3</v>
      </c>
      <c r="N1078" s="247" t="s">
        <v>41</v>
      </c>
      <c r="O1078" s="248"/>
      <c r="P1078" s="249">
        <f>O1078*H1078</f>
        <v>0</v>
      </c>
      <c r="Q1078" s="249">
        <v>0</v>
      </c>
      <c r="R1078" s="249">
        <f>Q1078*H1078</f>
        <v>0</v>
      </c>
      <c r="S1078" s="249">
        <v>0</v>
      </c>
      <c r="T1078" s="250">
        <f>S1078*H1078</f>
        <v>0</v>
      </c>
      <c r="U1078" s="168"/>
      <c r="V1078" s="168"/>
      <c r="W1078" s="168"/>
      <c r="X1078" s="168"/>
      <c r="Y1078" s="168"/>
      <c r="Z1078" s="168"/>
      <c r="AA1078" s="168"/>
      <c r="AB1078" s="168"/>
      <c r="AC1078" s="168"/>
      <c r="AD1078" s="168"/>
      <c r="AE1078" s="168"/>
      <c r="AR1078" s="251" t="s">
        <v>250</v>
      </c>
      <c r="AT1078" s="251" t="s">
        <v>139</v>
      </c>
      <c r="AU1078" s="251" t="s">
        <v>80</v>
      </c>
      <c r="AY1078" s="160" t="s">
        <v>137</v>
      </c>
      <c r="BE1078" s="252">
        <f>IF(N1078="základní",J1078,0)</f>
        <v>0</v>
      </c>
      <c r="BF1078" s="252">
        <f>IF(N1078="snížená",J1078,0)</f>
        <v>0</v>
      </c>
      <c r="BG1078" s="252">
        <f>IF(N1078="zákl. přenesená",J1078,0)</f>
        <v>0</v>
      </c>
      <c r="BH1078" s="252">
        <f>IF(N1078="sníž. přenesená",J1078,0)</f>
        <v>0</v>
      </c>
      <c r="BI1078" s="252">
        <f>IF(N1078="nulová",J1078,0)</f>
        <v>0</v>
      </c>
      <c r="BJ1078" s="160" t="s">
        <v>78</v>
      </c>
      <c r="BK1078" s="252">
        <f>ROUND(I1078*H1078,2)</f>
        <v>0</v>
      </c>
      <c r="BL1078" s="160" t="s">
        <v>250</v>
      </c>
      <c r="BM1078" s="251" t="s">
        <v>1212</v>
      </c>
    </row>
    <row r="1079" spans="1:65" s="171" customFormat="1" ht="16.5" customHeight="1">
      <c r="A1079" s="168"/>
      <c r="B1079" s="169"/>
      <c r="C1079" s="240" t="s">
        <v>1213</v>
      </c>
      <c r="D1079" s="240" t="s">
        <v>139</v>
      </c>
      <c r="E1079" s="241" t="s">
        <v>1214</v>
      </c>
      <c r="F1079" s="242" t="s">
        <v>1215</v>
      </c>
      <c r="G1079" s="243" t="s">
        <v>575</v>
      </c>
      <c r="H1079" s="244">
        <v>1</v>
      </c>
      <c r="I1079" s="77"/>
      <c r="J1079" s="245">
        <f>ROUND(I1079*H1079,2)</f>
        <v>0</v>
      </c>
      <c r="K1079" s="242" t="s">
        <v>143</v>
      </c>
      <c r="L1079" s="169"/>
      <c r="M1079" s="246" t="s">
        <v>3</v>
      </c>
      <c r="N1079" s="247" t="s">
        <v>41</v>
      </c>
      <c r="O1079" s="248"/>
      <c r="P1079" s="249">
        <f>O1079*H1079</f>
        <v>0</v>
      </c>
      <c r="Q1079" s="249">
        <v>3.3E-4</v>
      </c>
      <c r="R1079" s="249">
        <f>Q1079*H1079</f>
        <v>3.3E-4</v>
      </c>
      <c r="S1079" s="249">
        <v>0</v>
      </c>
      <c r="T1079" s="250">
        <f>S1079*H1079</f>
        <v>0</v>
      </c>
      <c r="U1079" s="168"/>
      <c r="V1079" s="168"/>
      <c r="W1079" s="168"/>
      <c r="X1079" s="168"/>
      <c r="Y1079" s="168"/>
      <c r="Z1079" s="168"/>
      <c r="AA1079" s="168"/>
      <c r="AB1079" s="168"/>
      <c r="AC1079" s="168"/>
      <c r="AD1079" s="168"/>
      <c r="AE1079" s="168"/>
      <c r="AR1079" s="251" t="s">
        <v>250</v>
      </c>
      <c r="AT1079" s="251" t="s">
        <v>139</v>
      </c>
      <c r="AU1079" s="251" t="s">
        <v>80</v>
      </c>
      <c r="AY1079" s="160" t="s">
        <v>137</v>
      </c>
      <c r="BE1079" s="252">
        <f>IF(N1079="základní",J1079,0)</f>
        <v>0</v>
      </c>
      <c r="BF1079" s="252">
        <f>IF(N1079="snížená",J1079,0)</f>
        <v>0</v>
      </c>
      <c r="BG1079" s="252">
        <f>IF(N1079="zákl. přenesená",J1079,0)</f>
        <v>0</v>
      </c>
      <c r="BH1079" s="252">
        <f>IF(N1079="sníž. přenesená",J1079,0)</f>
        <v>0</v>
      </c>
      <c r="BI1079" s="252">
        <f>IF(N1079="nulová",J1079,0)</f>
        <v>0</v>
      </c>
      <c r="BJ1079" s="160" t="s">
        <v>78</v>
      </c>
      <c r="BK1079" s="252">
        <f>ROUND(I1079*H1079,2)</f>
        <v>0</v>
      </c>
      <c r="BL1079" s="160" t="s">
        <v>250</v>
      </c>
      <c r="BM1079" s="251" t="s">
        <v>1216</v>
      </c>
    </row>
    <row r="1080" spans="1:65" s="171" customFormat="1" ht="76.8">
      <c r="A1080" s="168"/>
      <c r="B1080" s="169"/>
      <c r="C1080" s="168"/>
      <c r="D1080" s="253" t="s">
        <v>146</v>
      </c>
      <c r="E1080" s="168"/>
      <c r="F1080" s="254" t="s">
        <v>1217</v>
      </c>
      <c r="G1080" s="168"/>
      <c r="H1080" s="168"/>
      <c r="I1080" s="168"/>
      <c r="J1080" s="168"/>
      <c r="K1080" s="168"/>
      <c r="L1080" s="169"/>
      <c r="M1080" s="255"/>
      <c r="N1080" s="256"/>
      <c r="O1080" s="248"/>
      <c r="P1080" s="248"/>
      <c r="Q1080" s="248"/>
      <c r="R1080" s="248"/>
      <c r="S1080" s="248"/>
      <c r="T1080" s="257"/>
      <c r="U1080" s="168"/>
      <c r="V1080" s="168"/>
      <c r="W1080" s="168"/>
      <c r="X1080" s="168"/>
      <c r="Y1080" s="168"/>
      <c r="Z1080" s="168"/>
      <c r="AA1080" s="168"/>
      <c r="AB1080" s="168"/>
      <c r="AC1080" s="168"/>
      <c r="AD1080" s="168"/>
      <c r="AE1080" s="168"/>
      <c r="AT1080" s="160" t="s">
        <v>146</v>
      </c>
      <c r="AU1080" s="160" t="s">
        <v>80</v>
      </c>
    </row>
    <row r="1081" spans="1:65" s="258" customFormat="1">
      <c r="B1081" s="259"/>
      <c r="D1081" s="253" t="s">
        <v>148</v>
      </c>
      <c r="E1081" s="260" t="s">
        <v>3</v>
      </c>
      <c r="F1081" s="261" t="s">
        <v>1218</v>
      </c>
      <c r="H1081" s="262">
        <v>1</v>
      </c>
      <c r="L1081" s="259"/>
      <c r="M1081" s="263"/>
      <c r="N1081" s="264"/>
      <c r="O1081" s="264"/>
      <c r="P1081" s="264"/>
      <c r="Q1081" s="264"/>
      <c r="R1081" s="264"/>
      <c r="S1081" s="264"/>
      <c r="T1081" s="265"/>
      <c r="AT1081" s="260" t="s">
        <v>148</v>
      </c>
      <c r="AU1081" s="260" t="s">
        <v>80</v>
      </c>
      <c r="AV1081" s="258" t="s">
        <v>80</v>
      </c>
      <c r="AW1081" s="258" t="s">
        <v>32</v>
      </c>
      <c r="AX1081" s="258" t="s">
        <v>78</v>
      </c>
      <c r="AY1081" s="260" t="s">
        <v>137</v>
      </c>
    </row>
    <row r="1082" spans="1:65" s="171" customFormat="1" ht="16.5" customHeight="1">
      <c r="A1082" s="168"/>
      <c r="B1082" s="169"/>
      <c r="C1082" s="281" t="s">
        <v>1219</v>
      </c>
      <c r="D1082" s="281" t="s">
        <v>243</v>
      </c>
      <c r="E1082" s="282" t="s">
        <v>1220</v>
      </c>
      <c r="F1082" s="283" t="s">
        <v>1221</v>
      </c>
      <c r="G1082" s="284" t="s">
        <v>575</v>
      </c>
      <c r="H1082" s="285">
        <v>1</v>
      </c>
      <c r="I1082" s="78"/>
      <c r="J1082" s="286">
        <f>ROUND(I1082*H1082,2)</f>
        <v>0</v>
      </c>
      <c r="K1082" s="283" t="s">
        <v>143</v>
      </c>
      <c r="L1082" s="287"/>
      <c r="M1082" s="288" t="s">
        <v>3</v>
      </c>
      <c r="N1082" s="289" t="s">
        <v>41</v>
      </c>
      <c r="O1082" s="248"/>
      <c r="P1082" s="249">
        <f>O1082*H1082</f>
        <v>0</v>
      </c>
      <c r="Q1082" s="249">
        <v>0.248</v>
      </c>
      <c r="R1082" s="249">
        <f>Q1082*H1082</f>
        <v>0.248</v>
      </c>
      <c r="S1082" s="249">
        <v>0</v>
      </c>
      <c r="T1082" s="250">
        <f>S1082*H1082</f>
        <v>0</v>
      </c>
      <c r="U1082" s="168"/>
      <c r="V1082" s="168"/>
      <c r="W1082" s="168"/>
      <c r="X1082" s="168"/>
      <c r="Y1082" s="168"/>
      <c r="Z1082" s="168"/>
      <c r="AA1082" s="168"/>
      <c r="AB1082" s="168"/>
      <c r="AC1082" s="168"/>
      <c r="AD1082" s="168"/>
      <c r="AE1082" s="168"/>
      <c r="AR1082" s="251" t="s">
        <v>468</v>
      </c>
      <c r="AT1082" s="251" t="s">
        <v>243</v>
      </c>
      <c r="AU1082" s="251" t="s">
        <v>80</v>
      </c>
      <c r="AY1082" s="160" t="s">
        <v>137</v>
      </c>
      <c r="BE1082" s="252">
        <f>IF(N1082="základní",J1082,0)</f>
        <v>0</v>
      </c>
      <c r="BF1082" s="252">
        <f>IF(N1082="snížená",J1082,0)</f>
        <v>0</v>
      </c>
      <c r="BG1082" s="252">
        <f>IF(N1082="zákl. přenesená",J1082,0)</f>
        <v>0</v>
      </c>
      <c r="BH1082" s="252">
        <f>IF(N1082="sníž. přenesená",J1082,0)</f>
        <v>0</v>
      </c>
      <c r="BI1082" s="252">
        <f>IF(N1082="nulová",J1082,0)</f>
        <v>0</v>
      </c>
      <c r="BJ1082" s="160" t="s">
        <v>78</v>
      </c>
      <c r="BK1082" s="252">
        <f>ROUND(I1082*H1082,2)</f>
        <v>0</v>
      </c>
      <c r="BL1082" s="160" t="s">
        <v>250</v>
      </c>
      <c r="BM1082" s="251" t="s">
        <v>1222</v>
      </c>
    </row>
    <row r="1083" spans="1:65" s="258" customFormat="1">
      <c r="B1083" s="259"/>
      <c r="D1083" s="253" t="s">
        <v>148</v>
      </c>
      <c r="E1083" s="260" t="s">
        <v>3</v>
      </c>
      <c r="F1083" s="261" t="s">
        <v>1223</v>
      </c>
      <c r="H1083" s="262">
        <v>1</v>
      </c>
      <c r="L1083" s="259"/>
      <c r="M1083" s="263"/>
      <c r="N1083" s="264"/>
      <c r="O1083" s="264"/>
      <c r="P1083" s="264"/>
      <c r="Q1083" s="264"/>
      <c r="R1083" s="264"/>
      <c r="S1083" s="264"/>
      <c r="T1083" s="265"/>
      <c r="AT1083" s="260" t="s">
        <v>148</v>
      </c>
      <c r="AU1083" s="260" t="s">
        <v>80</v>
      </c>
      <c r="AV1083" s="258" t="s">
        <v>80</v>
      </c>
      <c r="AW1083" s="258" t="s">
        <v>32</v>
      </c>
      <c r="AX1083" s="258" t="s">
        <v>78</v>
      </c>
      <c r="AY1083" s="260" t="s">
        <v>137</v>
      </c>
    </row>
    <row r="1084" spans="1:65" s="171" customFormat="1" ht="16.5" customHeight="1">
      <c r="A1084" s="168"/>
      <c r="B1084" s="169"/>
      <c r="C1084" s="240" t="s">
        <v>1224</v>
      </c>
      <c r="D1084" s="240" t="s">
        <v>139</v>
      </c>
      <c r="E1084" s="241" t="s">
        <v>1225</v>
      </c>
      <c r="F1084" s="242" t="s">
        <v>1226</v>
      </c>
      <c r="G1084" s="243" t="s">
        <v>812</v>
      </c>
      <c r="H1084" s="244">
        <v>55</v>
      </c>
      <c r="I1084" s="77"/>
      <c r="J1084" s="245">
        <f>ROUND(I1084*H1084,2)</f>
        <v>0</v>
      </c>
      <c r="K1084" s="242" t="s">
        <v>143</v>
      </c>
      <c r="L1084" s="169"/>
      <c r="M1084" s="246" t="s">
        <v>3</v>
      </c>
      <c r="N1084" s="247" t="s">
        <v>41</v>
      </c>
      <c r="O1084" s="248"/>
      <c r="P1084" s="249">
        <f>O1084*H1084</f>
        <v>0</v>
      </c>
      <c r="Q1084" s="249">
        <v>6.9999999999999994E-5</v>
      </c>
      <c r="R1084" s="249">
        <f>Q1084*H1084</f>
        <v>3.8499999999999997E-3</v>
      </c>
      <c r="S1084" s="249">
        <v>0</v>
      </c>
      <c r="T1084" s="250">
        <f>S1084*H1084</f>
        <v>0</v>
      </c>
      <c r="U1084" s="168"/>
      <c r="V1084" s="168"/>
      <c r="W1084" s="168"/>
      <c r="X1084" s="168"/>
      <c r="Y1084" s="168"/>
      <c r="Z1084" s="168"/>
      <c r="AA1084" s="168"/>
      <c r="AB1084" s="168"/>
      <c r="AC1084" s="168"/>
      <c r="AD1084" s="168"/>
      <c r="AE1084" s="168"/>
      <c r="AR1084" s="251" t="s">
        <v>250</v>
      </c>
      <c r="AT1084" s="251" t="s">
        <v>139</v>
      </c>
      <c r="AU1084" s="251" t="s">
        <v>80</v>
      </c>
      <c r="AY1084" s="160" t="s">
        <v>137</v>
      </c>
      <c r="BE1084" s="252">
        <f>IF(N1084="základní",J1084,0)</f>
        <v>0</v>
      </c>
      <c r="BF1084" s="252">
        <f>IF(N1084="snížená",J1084,0)</f>
        <v>0</v>
      </c>
      <c r="BG1084" s="252">
        <f>IF(N1084="zákl. přenesená",J1084,0)</f>
        <v>0</v>
      </c>
      <c r="BH1084" s="252">
        <f>IF(N1084="sníž. přenesená",J1084,0)</f>
        <v>0</v>
      </c>
      <c r="BI1084" s="252">
        <f>IF(N1084="nulová",J1084,0)</f>
        <v>0</v>
      </c>
      <c r="BJ1084" s="160" t="s">
        <v>78</v>
      </c>
      <c r="BK1084" s="252">
        <f>ROUND(I1084*H1084,2)</f>
        <v>0</v>
      </c>
      <c r="BL1084" s="160" t="s">
        <v>250</v>
      </c>
      <c r="BM1084" s="251" t="s">
        <v>1227</v>
      </c>
    </row>
    <row r="1085" spans="1:65" s="171" customFormat="1" ht="28.8">
      <c r="A1085" s="168"/>
      <c r="B1085" s="169"/>
      <c r="C1085" s="168"/>
      <c r="D1085" s="253" t="s">
        <v>146</v>
      </c>
      <c r="E1085" s="168"/>
      <c r="F1085" s="254" t="s">
        <v>1228</v>
      </c>
      <c r="G1085" s="168"/>
      <c r="H1085" s="168"/>
      <c r="I1085" s="168"/>
      <c r="J1085" s="168"/>
      <c r="K1085" s="168"/>
      <c r="L1085" s="169"/>
      <c r="M1085" s="255"/>
      <c r="N1085" s="256"/>
      <c r="O1085" s="248"/>
      <c r="P1085" s="248"/>
      <c r="Q1085" s="248"/>
      <c r="R1085" s="248"/>
      <c r="S1085" s="248"/>
      <c r="T1085" s="257"/>
      <c r="U1085" s="168"/>
      <c r="V1085" s="168"/>
      <c r="W1085" s="168"/>
      <c r="X1085" s="168"/>
      <c r="Y1085" s="168"/>
      <c r="Z1085" s="168"/>
      <c r="AA1085" s="168"/>
      <c r="AB1085" s="168"/>
      <c r="AC1085" s="168"/>
      <c r="AD1085" s="168"/>
      <c r="AE1085" s="168"/>
      <c r="AT1085" s="160" t="s">
        <v>146</v>
      </c>
      <c r="AU1085" s="160" t="s">
        <v>80</v>
      </c>
    </row>
    <row r="1086" spans="1:65" s="266" customFormat="1">
      <c r="B1086" s="267"/>
      <c r="D1086" s="253" t="s">
        <v>148</v>
      </c>
      <c r="E1086" s="268" t="s">
        <v>3</v>
      </c>
      <c r="F1086" s="269" t="s">
        <v>1229</v>
      </c>
      <c r="H1086" s="268" t="s">
        <v>3</v>
      </c>
      <c r="L1086" s="267"/>
      <c r="M1086" s="270"/>
      <c r="N1086" s="271"/>
      <c r="O1086" s="271"/>
      <c r="P1086" s="271"/>
      <c r="Q1086" s="271"/>
      <c r="R1086" s="271"/>
      <c r="S1086" s="271"/>
      <c r="T1086" s="272"/>
      <c r="AT1086" s="268" t="s">
        <v>148</v>
      </c>
      <c r="AU1086" s="268" t="s">
        <v>80</v>
      </c>
      <c r="AV1086" s="266" t="s">
        <v>78</v>
      </c>
      <c r="AW1086" s="266" t="s">
        <v>32</v>
      </c>
      <c r="AX1086" s="266" t="s">
        <v>70</v>
      </c>
      <c r="AY1086" s="268" t="s">
        <v>137</v>
      </c>
    </row>
    <row r="1087" spans="1:65" s="258" customFormat="1">
      <c r="B1087" s="259"/>
      <c r="D1087" s="253" t="s">
        <v>148</v>
      </c>
      <c r="E1087" s="260" t="s">
        <v>3</v>
      </c>
      <c r="F1087" s="261" t="s">
        <v>1230</v>
      </c>
      <c r="H1087" s="262">
        <v>50</v>
      </c>
      <c r="L1087" s="259"/>
      <c r="M1087" s="263"/>
      <c r="N1087" s="264"/>
      <c r="O1087" s="264"/>
      <c r="P1087" s="264"/>
      <c r="Q1087" s="264"/>
      <c r="R1087" s="264"/>
      <c r="S1087" s="264"/>
      <c r="T1087" s="265"/>
      <c r="AT1087" s="260" t="s">
        <v>148</v>
      </c>
      <c r="AU1087" s="260" t="s">
        <v>80</v>
      </c>
      <c r="AV1087" s="258" t="s">
        <v>80</v>
      </c>
      <c r="AW1087" s="258" t="s">
        <v>32</v>
      </c>
      <c r="AX1087" s="258" t="s">
        <v>70</v>
      </c>
      <c r="AY1087" s="260" t="s">
        <v>137</v>
      </c>
    </row>
    <row r="1088" spans="1:65" s="258" customFormat="1">
      <c r="B1088" s="259"/>
      <c r="D1088" s="253" t="s">
        <v>148</v>
      </c>
      <c r="E1088" s="260" t="s">
        <v>3</v>
      </c>
      <c r="F1088" s="261" t="s">
        <v>1231</v>
      </c>
      <c r="H1088" s="262">
        <v>5</v>
      </c>
      <c r="L1088" s="259"/>
      <c r="M1088" s="263"/>
      <c r="N1088" s="264"/>
      <c r="O1088" s="264"/>
      <c r="P1088" s="264"/>
      <c r="Q1088" s="264"/>
      <c r="R1088" s="264"/>
      <c r="S1088" s="264"/>
      <c r="T1088" s="265"/>
      <c r="AT1088" s="260" t="s">
        <v>148</v>
      </c>
      <c r="AU1088" s="260" t="s">
        <v>80</v>
      </c>
      <c r="AV1088" s="258" t="s">
        <v>80</v>
      </c>
      <c r="AW1088" s="258" t="s">
        <v>32</v>
      </c>
      <c r="AX1088" s="258" t="s">
        <v>70</v>
      </c>
      <c r="AY1088" s="260" t="s">
        <v>137</v>
      </c>
    </row>
    <row r="1089" spans="1:65" s="273" customFormat="1">
      <c r="B1089" s="274"/>
      <c r="D1089" s="253" t="s">
        <v>148</v>
      </c>
      <c r="E1089" s="275" t="s">
        <v>3</v>
      </c>
      <c r="F1089" s="276" t="s">
        <v>184</v>
      </c>
      <c r="H1089" s="277">
        <v>55</v>
      </c>
      <c r="L1089" s="274"/>
      <c r="M1089" s="278"/>
      <c r="N1089" s="279"/>
      <c r="O1089" s="279"/>
      <c r="P1089" s="279"/>
      <c r="Q1089" s="279"/>
      <c r="R1089" s="279"/>
      <c r="S1089" s="279"/>
      <c r="T1089" s="280"/>
      <c r="AT1089" s="275" t="s">
        <v>148</v>
      </c>
      <c r="AU1089" s="275" t="s">
        <v>80</v>
      </c>
      <c r="AV1089" s="273" t="s">
        <v>144</v>
      </c>
      <c r="AW1089" s="273" t="s">
        <v>32</v>
      </c>
      <c r="AX1089" s="273" t="s">
        <v>78</v>
      </c>
      <c r="AY1089" s="275" t="s">
        <v>137</v>
      </c>
    </row>
    <row r="1090" spans="1:65" s="171" customFormat="1" ht="16.5" customHeight="1">
      <c r="A1090" s="168"/>
      <c r="B1090" s="169"/>
      <c r="C1090" s="281" t="s">
        <v>1232</v>
      </c>
      <c r="D1090" s="281" t="s">
        <v>243</v>
      </c>
      <c r="E1090" s="282" t="s">
        <v>1233</v>
      </c>
      <c r="F1090" s="283" t="s">
        <v>1234</v>
      </c>
      <c r="G1090" s="284" t="s">
        <v>1235</v>
      </c>
      <c r="H1090" s="285">
        <v>60.5</v>
      </c>
      <c r="I1090" s="78"/>
      <c r="J1090" s="286">
        <f>ROUND(I1090*H1090,2)</f>
        <v>0</v>
      </c>
      <c r="K1090" s="283" t="s">
        <v>3</v>
      </c>
      <c r="L1090" s="287"/>
      <c r="M1090" s="288" t="s">
        <v>3</v>
      </c>
      <c r="N1090" s="289" t="s">
        <v>41</v>
      </c>
      <c r="O1090" s="248"/>
      <c r="P1090" s="249">
        <f>O1090*H1090</f>
        <v>0</v>
      </c>
      <c r="Q1090" s="249">
        <v>0</v>
      </c>
      <c r="R1090" s="249">
        <f>Q1090*H1090</f>
        <v>0</v>
      </c>
      <c r="S1090" s="249">
        <v>0</v>
      </c>
      <c r="T1090" s="250">
        <f>S1090*H1090</f>
        <v>0</v>
      </c>
      <c r="U1090" s="168"/>
      <c r="V1090" s="168"/>
      <c r="W1090" s="168"/>
      <c r="X1090" s="168"/>
      <c r="Y1090" s="168"/>
      <c r="Z1090" s="168"/>
      <c r="AA1090" s="168"/>
      <c r="AB1090" s="168"/>
      <c r="AC1090" s="168"/>
      <c r="AD1090" s="168"/>
      <c r="AE1090" s="168"/>
      <c r="AR1090" s="251" t="s">
        <v>468</v>
      </c>
      <c r="AT1090" s="251" t="s">
        <v>243</v>
      </c>
      <c r="AU1090" s="251" t="s">
        <v>80</v>
      </c>
      <c r="AY1090" s="160" t="s">
        <v>137</v>
      </c>
      <c r="BE1090" s="252">
        <f>IF(N1090="základní",J1090,0)</f>
        <v>0</v>
      </c>
      <c r="BF1090" s="252">
        <f>IF(N1090="snížená",J1090,0)</f>
        <v>0</v>
      </c>
      <c r="BG1090" s="252">
        <f>IF(N1090="zákl. přenesená",J1090,0)</f>
        <v>0</v>
      </c>
      <c r="BH1090" s="252">
        <f>IF(N1090="sníž. přenesená",J1090,0)</f>
        <v>0</v>
      </c>
      <c r="BI1090" s="252">
        <f>IF(N1090="nulová",J1090,0)</f>
        <v>0</v>
      </c>
      <c r="BJ1090" s="160" t="s">
        <v>78</v>
      </c>
      <c r="BK1090" s="252">
        <f>ROUND(I1090*H1090,2)</f>
        <v>0</v>
      </c>
      <c r="BL1090" s="160" t="s">
        <v>250</v>
      </c>
      <c r="BM1090" s="251" t="s">
        <v>1236</v>
      </c>
    </row>
    <row r="1091" spans="1:65" s="258" customFormat="1">
      <c r="B1091" s="259"/>
      <c r="D1091" s="253" t="s">
        <v>148</v>
      </c>
      <c r="E1091" s="260" t="s">
        <v>3</v>
      </c>
      <c r="F1091" s="261" t="s">
        <v>1237</v>
      </c>
      <c r="H1091" s="262">
        <v>60.5</v>
      </c>
      <c r="L1091" s="259"/>
      <c r="M1091" s="263"/>
      <c r="N1091" s="264"/>
      <c r="O1091" s="264"/>
      <c r="P1091" s="264"/>
      <c r="Q1091" s="264"/>
      <c r="R1091" s="264"/>
      <c r="S1091" s="264"/>
      <c r="T1091" s="265"/>
      <c r="AT1091" s="260" t="s">
        <v>148</v>
      </c>
      <c r="AU1091" s="260" t="s">
        <v>80</v>
      </c>
      <c r="AV1091" s="258" t="s">
        <v>80</v>
      </c>
      <c r="AW1091" s="258" t="s">
        <v>32</v>
      </c>
      <c r="AX1091" s="258" t="s">
        <v>78</v>
      </c>
      <c r="AY1091" s="260" t="s">
        <v>137</v>
      </c>
    </row>
    <row r="1092" spans="1:65" s="171" customFormat="1" ht="16.5" customHeight="1">
      <c r="A1092" s="168"/>
      <c r="B1092" s="169"/>
      <c r="C1092" s="240" t="s">
        <v>1238</v>
      </c>
      <c r="D1092" s="240" t="s">
        <v>139</v>
      </c>
      <c r="E1092" s="241" t="s">
        <v>1239</v>
      </c>
      <c r="F1092" s="242" t="s">
        <v>1240</v>
      </c>
      <c r="G1092" s="243" t="s">
        <v>812</v>
      </c>
      <c r="H1092" s="244">
        <v>440</v>
      </c>
      <c r="I1092" s="77"/>
      <c r="J1092" s="245">
        <f>ROUND(I1092*H1092,2)</f>
        <v>0</v>
      </c>
      <c r="K1092" s="242" t="s">
        <v>143</v>
      </c>
      <c r="L1092" s="169"/>
      <c r="M1092" s="246" t="s">
        <v>3</v>
      </c>
      <c r="N1092" s="247" t="s">
        <v>41</v>
      </c>
      <c r="O1092" s="248"/>
      <c r="P1092" s="249">
        <f>O1092*H1092</f>
        <v>0</v>
      </c>
      <c r="Q1092" s="249">
        <v>5.0000000000000002E-5</v>
      </c>
      <c r="R1092" s="249">
        <f>Q1092*H1092</f>
        <v>2.2000000000000002E-2</v>
      </c>
      <c r="S1092" s="249">
        <v>0</v>
      </c>
      <c r="T1092" s="250">
        <f>S1092*H1092</f>
        <v>0</v>
      </c>
      <c r="U1092" s="168"/>
      <c r="V1092" s="168"/>
      <c r="W1092" s="168"/>
      <c r="X1092" s="168"/>
      <c r="Y1092" s="168"/>
      <c r="Z1092" s="168"/>
      <c r="AA1092" s="168"/>
      <c r="AB1092" s="168"/>
      <c r="AC1092" s="168"/>
      <c r="AD1092" s="168"/>
      <c r="AE1092" s="168"/>
      <c r="AR1092" s="251" t="s">
        <v>250</v>
      </c>
      <c r="AT1092" s="251" t="s">
        <v>139</v>
      </c>
      <c r="AU1092" s="251" t="s">
        <v>80</v>
      </c>
      <c r="AY1092" s="160" t="s">
        <v>137</v>
      </c>
      <c r="BE1092" s="252">
        <f>IF(N1092="základní",J1092,0)</f>
        <v>0</v>
      </c>
      <c r="BF1092" s="252">
        <f>IF(N1092="snížená",J1092,0)</f>
        <v>0</v>
      </c>
      <c r="BG1092" s="252">
        <f>IF(N1092="zákl. přenesená",J1092,0)</f>
        <v>0</v>
      </c>
      <c r="BH1092" s="252">
        <f>IF(N1092="sníž. přenesená",J1092,0)</f>
        <v>0</v>
      </c>
      <c r="BI1092" s="252">
        <f>IF(N1092="nulová",J1092,0)</f>
        <v>0</v>
      </c>
      <c r="BJ1092" s="160" t="s">
        <v>78</v>
      </c>
      <c r="BK1092" s="252">
        <f>ROUND(I1092*H1092,2)</f>
        <v>0</v>
      </c>
      <c r="BL1092" s="160" t="s">
        <v>250</v>
      </c>
      <c r="BM1092" s="251" t="s">
        <v>1241</v>
      </c>
    </row>
    <row r="1093" spans="1:65" s="171" customFormat="1" ht="28.8">
      <c r="A1093" s="168"/>
      <c r="B1093" s="169"/>
      <c r="C1093" s="168"/>
      <c r="D1093" s="253" t="s">
        <v>146</v>
      </c>
      <c r="E1093" s="168"/>
      <c r="F1093" s="254" t="s">
        <v>1228</v>
      </c>
      <c r="G1093" s="168"/>
      <c r="H1093" s="168"/>
      <c r="I1093" s="168"/>
      <c r="J1093" s="168"/>
      <c r="K1093" s="168"/>
      <c r="L1093" s="169"/>
      <c r="M1093" s="255"/>
      <c r="N1093" s="256"/>
      <c r="O1093" s="248"/>
      <c r="P1093" s="248"/>
      <c r="Q1093" s="248"/>
      <c r="R1093" s="248"/>
      <c r="S1093" s="248"/>
      <c r="T1093" s="257"/>
      <c r="U1093" s="168"/>
      <c r="V1093" s="168"/>
      <c r="W1093" s="168"/>
      <c r="X1093" s="168"/>
      <c r="Y1093" s="168"/>
      <c r="Z1093" s="168"/>
      <c r="AA1093" s="168"/>
      <c r="AB1093" s="168"/>
      <c r="AC1093" s="168"/>
      <c r="AD1093" s="168"/>
      <c r="AE1093" s="168"/>
      <c r="AT1093" s="160" t="s">
        <v>146</v>
      </c>
      <c r="AU1093" s="160" t="s">
        <v>80</v>
      </c>
    </row>
    <row r="1094" spans="1:65" s="266" customFormat="1">
      <c r="B1094" s="267"/>
      <c r="D1094" s="253" t="s">
        <v>148</v>
      </c>
      <c r="E1094" s="268" t="s">
        <v>3</v>
      </c>
      <c r="F1094" s="269" t="s">
        <v>1242</v>
      </c>
      <c r="H1094" s="268" t="s">
        <v>3</v>
      </c>
      <c r="L1094" s="267"/>
      <c r="M1094" s="270"/>
      <c r="N1094" s="271"/>
      <c r="O1094" s="271"/>
      <c r="P1094" s="271"/>
      <c r="Q1094" s="271"/>
      <c r="R1094" s="271"/>
      <c r="S1094" s="271"/>
      <c r="T1094" s="272"/>
      <c r="AT1094" s="268" t="s">
        <v>148</v>
      </c>
      <c r="AU1094" s="268" t="s">
        <v>80</v>
      </c>
      <c r="AV1094" s="266" t="s">
        <v>78</v>
      </c>
      <c r="AW1094" s="266" t="s">
        <v>32</v>
      </c>
      <c r="AX1094" s="266" t="s">
        <v>70</v>
      </c>
      <c r="AY1094" s="268" t="s">
        <v>137</v>
      </c>
    </row>
    <row r="1095" spans="1:65" s="258" customFormat="1">
      <c r="B1095" s="259"/>
      <c r="D1095" s="253" t="s">
        <v>148</v>
      </c>
      <c r="E1095" s="260" t="s">
        <v>3</v>
      </c>
      <c r="F1095" s="261" t="s">
        <v>1243</v>
      </c>
      <c r="H1095" s="262">
        <v>240</v>
      </c>
      <c r="L1095" s="259"/>
      <c r="M1095" s="263"/>
      <c r="N1095" s="264"/>
      <c r="O1095" s="264"/>
      <c r="P1095" s="264"/>
      <c r="Q1095" s="264"/>
      <c r="R1095" s="264"/>
      <c r="S1095" s="264"/>
      <c r="T1095" s="265"/>
      <c r="AT1095" s="260" t="s">
        <v>148</v>
      </c>
      <c r="AU1095" s="260" t="s">
        <v>80</v>
      </c>
      <c r="AV1095" s="258" t="s">
        <v>80</v>
      </c>
      <c r="AW1095" s="258" t="s">
        <v>32</v>
      </c>
      <c r="AX1095" s="258" t="s">
        <v>70</v>
      </c>
      <c r="AY1095" s="260" t="s">
        <v>137</v>
      </c>
    </row>
    <row r="1096" spans="1:65" s="258" customFormat="1">
      <c r="B1096" s="259"/>
      <c r="D1096" s="253" t="s">
        <v>148</v>
      </c>
      <c r="E1096" s="260" t="s">
        <v>3</v>
      </c>
      <c r="F1096" s="261" t="s">
        <v>1244</v>
      </c>
      <c r="H1096" s="262">
        <v>200</v>
      </c>
      <c r="L1096" s="259"/>
      <c r="M1096" s="263"/>
      <c r="N1096" s="264"/>
      <c r="O1096" s="264"/>
      <c r="P1096" s="264"/>
      <c r="Q1096" s="264"/>
      <c r="R1096" s="264"/>
      <c r="S1096" s="264"/>
      <c r="T1096" s="265"/>
      <c r="AT1096" s="260" t="s">
        <v>148</v>
      </c>
      <c r="AU1096" s="260" t="s">
        <v>80</v>
      </c>
      <c r="AV1096" s="258" t="s">
        <v>80</v>
      </c>
      <c r="AW1096" s="258" t="s">
        <v>32</v>
      </c>
      <c r="AX1096" s="258" t="s">
        <v>70</v>
      </c>
      <c r="AY1096" s="260" t="s">
        <v>137</v>
      </c>
    </row>
    <row r="1097" spans="1:65" s="273" customFormat="1">
      <c r="B1097" s="274"/>
      <c r="D1097" s="253" t="s">
        <v>148</v>
      </c>
      <c r="E1097" s="275" t="s">
        <v>3</v>
      </c>
      <c r="F1097" s="276" t="s">
        <v>184</v>
      </c>
      <c r="H1097" s="277">
        <v>440</v>
      </c>
      <c r="L1097" s="274"/>
      <c r="M1097" s="278"/>
      <c r="N1097" s="279"/>
      <c r="O1097" s="279"/>
      <c r="P1097" s="279"/>
      <c r="Q1097" s="279"/>
      <c r="R1097" s="279"/>
      <c r="S1097" s="279"/>
      <c r="T1097" s="280"/>
      <c r="AT1097" s="275" t="s">
        <v>148</v>
      </c>
      <c r="AU1097" s="275" t="s">
        <v>80</v>
      </c>
      <c r="AV1097" s="273" t="s">
        <v>144</v>
      </c>
      <c r="AW1097" s="273" t="s">
        <v>32</v>
      </c>
      <c r="AX1097" s="273" t="s">
        <v>78</v>
      </c>
      <c r="AY1097" s="275" t="s">
        <v>137</v>
      </c>
    </row>
    <row r="1098" spans="1:65" s="171" customFormat="1" ht="16.5" customHeight="1">
      <c r="A1098" s="168"/>
      <c r="B1098" s="169"/>
      <c r="C1098" s="281" t="s">
        <v>1245</v>
      </c>
      <c r="D1098" s="281" t="s">
        <v>243</v>
      </c>
      <c r="E1098" s="282" t="s">
        <v>1246</v>
      </c>
      <c r="F1098" s="283" t="s">
        <v>1247</v>
      </c>
      <c r="G1098" s="284" t="s">
        <v>760</v>
      </c>
      <c r="H1098" s="285">
        <v>15.3</v>
      </c>
      <c r="I1098" s="78"/>
      <c r="J1098" s="286">
        <f>ROUND(I1098*H1098,2)</f>
        <v>0</v>
      </c>
      <c r="K1098" s="283" t="s">
        <v>3</v>
      </c>
      <c r="L1098" s="287"/>
      <c r="M1098" s="288" t="s">
        <v>3</v>
      </c>
      <c r="N1098" s="289" t="s">
        <v>41</v>
      </c>
      <c r="O1098" s="248"/>
      <c r="P1098" s="249">
        <f>O1098*H1098</f>
        <v>0</v>
      </c>
      <c r="Q1098" s="249">
        <v>0</v>
      </c>
      <c r="R1098" s="249">
        <f>Q1098*H1098</f>
        <v>0</v>
      </c>
      <c r="S1098" s="249">
        <v>0</v>
      </c>
      <c r="T1098" s="250">
        <f>S1098*H1098</f>
        <v>0</v>
      </c>
      <c r="U1098" s="168"/>
      <c r="V1098" s="168"/>
      <c r="W1098" s="168"/>
      <c r="X1098" s="168"/>
      <c r="Y1098" s="168"/>
      <c r="Z1098" s="168"/>
      <c r="AA1098" s="168"/>
      <c r="AB1098" s="168"/>
      <c r="AC1098" s="168"/>
      <c r="AD1098" s="168"/>
      <c r="AE1098" s="168"/>
      <c r="AR1098" s="251" t="s">
        <v>468</v>
      </c>
      <c r="AT1098" s="251" t="s">
        <v>243</v>
      </c>
      <c r="AU1098" s="251" t="s">
        <v>80</v>
      </c>
      <c r="AY1098" s="160" t="s">
        <v>137</v>
      </c>
      <c r="BE1098" s="252">
        <f>IF(N1098="základní",J1098,0)</f>
        <v>0</v>
      </c>
      <c r="BF1098" s="252">
        <f>IF(N1098="snížená",J1098,0)</f>
        <v>0</v>
      </c>
      <c r="BG1098" s="252">
        <f>IF(N1098="zákl. přenesená",J1098,0)</f>
        <v>0</v>
      </c>
      <c r="BH1098" s="252">
        <f>IF(N1098="sníž. přenesená",J1098,0)</f>
        <v>0</v>
      </c>
      <c r="BI1098" s="252">
        <f>IF(N1098="nulová",J1098,0)</f>
        <v>0</v>
      </c>
      <c r="BJ1098" s="160" t="s">
        <v>78</v>
      </c>
      <c r="BK1098" s="252">
        <f>ROUND(I1098*H1098,2)</f>
        <v>0</v>
      </c>
      <c r="BL1098" s="160" t="s">
        <v>250</v>
      </c>
      <c r="BM1098" s="251" t="s">
        <v>1248</v>
      </c>
    </row>
    <row r="1099" spans="1:65" s="258" customFormat="1">
      <c r="B1099" s="259"/>
      <c r="D1099" s="253" t="s">
        <v>148</v>
      </c>
      <c r="E1099" s="260" t="s">
        <v>3</v>
      </c>
      <c r="F1099" s="261" t="s">
        <v>1249</v>
      </c>
      <c r="H1099" s="262">
        <v>4.05</v>
      </c>
      <c r="L1099" s="259"/>
      <c r="M1099" s="263"/>
      <c r="N1099" s="264"/>
      <c r="O1099" s="264"/>
      <c r="P1099" s="264"/>
      <c r="Q1099" s="264"/>
      <c r="R1099" s="264"/>
      <c r="S1099" s="264"/>
      <c r="T1099" s="265"/>
      <c r="AT1099" s="260" t="s">
        <v>148</v>
      </c>
      <c r="AU1099" s="260" t="s">
        <v>80</v>
      </c>
      <c r="AV1099" s="258" t="s">
        <v>80</v>
      </c>
      <c r="AW1099" s="258" t="s">
        <v>32</v>
      </c>
      <c r="AX1099" s="258" t="s">
        <v>70</v>
      </c>
      <c r="AY1099" s="260" t="s">
        <v>137</v>
      </c>
    </row>
    <row r="1100" spans="1:65" s="258" customFormat="1">
      <c r="B1100" s="259"/>
      <c r="D1100" s="253" t="s">
        <v>148</v>
      </c>
      <c r="E1100" s="260" t="s">
        <v>3</v>
      </c>
      <c r="F1100" s="261" t="s">
        <v>1250</v>
      </c>
      <c r="H1100" s="262">
        <v>11.25</v>
      </c>
      <c r="L1100" s="259"/>
      <c r="M1100" s="263"/>
      <c r="N1100" s="264"/>
      <c r="O1100" s="264"/>
      <c r="P1100" s="264"/>
      <c r="Q1100" s="264"/>
      <c r="R1100" s="264"/>
      <c r="S1100" s="264"/>
      <c r="T1100" s="265"/>
      <c r="AT1100" s="260" t="s">
        <v>148</v>
      </c>
      <c r="AU1100" s="260" t="s">
        <v>80</v>
      </c>
      <c r="AV1100" s="258" t="s">
        <v>80</v>
      </c>
      <c r="AW1100" s="258" t="s">
        <v>32</v>
      </c>
      <c r="AX1100" s="258" t="s">
        <v>70</v>
      </c>
      <c r="AY1100" s="260" t="s">
        <v>137</v>
      </c>
    </row>
    <row r="1101" spans="1:65" s="273" customFormat="1">
      <c r="B1101" s="274"/>
      <c r="D1101" s="253" t="s">
        <v>148</v>
      </c>
      <c r="E1101" s="275" t="s">
        <v>3</v>
      </c>
      <c r="F1101" s="276" t="s">
        <v>184</v>
      </c>
      <c r="H1101" s="277">
        <v>15.3</v>
      </c>
      <c r="L1101" s="274"/>
      <c r="M1101" s="278"/>
      <c r="N1101" s="279"/>
      <c r="O1101" s="279"/>
      <c r="P1101" s="279"/>
      <c r="Q1101" s="279"/>
      <c r="R1101" s="279"/>
      <c r="S1101" s="279"/>
      <c r="T1101" s="280"/>
      <c r="AT1101" s="275" t="s">
        <v>148</v>
      </c>
      <c r="AU1101" s="275" t="s">
        <v>80</v>
      </c>
      <c r="AV1101" s="273" t="s">
        <v>144</v>
      </c>
      <c r="AW1101" s="273" t="s">
        <v>32</v>
      </c>
      <c r="AX1101" s="273" t="s">
        <v>78</v>
      </c>
      <c r="AY1101" s="275" t="s">
        <v>137</v>
      </c>
    </row>
    <row r="1102" spans="1:65" s="171" customFormat="1" ht="16.5" customHeight="1">
      <c r="A1102" s="168"/>
      <c r="B1102" s="169"/>
      <c r="C1102" s="240" t="s">
        <v>1251</v>
      </c>
      <c r="D1102" s="240" t="s">
        <v>139</v>
      </c>
      <c r="E1102" s="241" t="s">
        <v>1252</v>
      </c>
      <c r="F1102" s="242" t="s">
        <v>1253</v>
      </c>
      <c r="G1102" s="243" t="s">
        <v>812</v>
      </c>
      <c r="H1102" s="244">
        <v>560</v>
      </c>
      <c r="I1102" s="77"/>
      <c r="J1102" s="245">
        <f>ROUND(I1102*H1102,2)</f>
        <v>0</v>
      </c>
      <c r="K1102" s="242" t="s">
        <v>143</v>
      </c>
      <c r="L1102" s="169"/>
      <c r="M1102" s="246" t="s">
        <v>3</v>
      </c>
      <c r="N1102" s="247" t="s">
        <v>41</v>
      </c>
      <c r="O1102" s="248"/>
      <c r="P1102" s="249">
        <f>O1102*H1102</f>
        <v>0</v>
      </c>
      <c r="Q1102" s="249">
        <v>0</v>
      </c>
      <c r="R1102" s="249">
        <f>Q1102*H1102</f>
        <v>0</v>
      </c>
      <c r="S1102" s="249">
        <v>1E-3</v>
      </c>
      <c r="T1102" s="250">
        <f>S1102*H1102</f>
        <v>0.56000000000000005</v>
      </c>
      <c r="U1102" s="168"/>
      <c r="V1102" s="168"/>
      <c r="W1102" s="168"/>
      <c r="X1102" s="168"/>
      <c r="Y1102" s="168"/>
      <c r="Z1102" s="168"/>
      <c r="AA1102" s="168"/>
      <c r="AB1102" s="168"/>
      <c r="AC1102" s="168"/>
      <c r="AD1102" s="168"/>
      <c r="AE1102" s="168"/>
      <c r="AR1102" s="251" t="s">
        <v>250</v>
      </c>
      <c r="AT1102" s="251" t="s">
        <v>139</v>
      </c>
      <c r="AU1102" s="251" t="s">
        <v>80</v>
      </c>
      <c r="AY1102" s="160" t="s">
        <v>137</v>
      </c>
      <c r="BE1102" s="252">
        <f>IF(N1102="základní",J1102,0)</f>
        <v>0</v>
      </c>
      <c r="BF1102" s="252">
        <f>IF(N1102="snížená",J1102,0)</f>
        <v>0</v>
      </c>
      <c r="BG1102" s="252">
        <f>IF(N1102="zákl. přenesená",J1102,0)</f>
        <v>0</v>
      </c>
      <c r="BH1102" s="252">
        <f>IF(N1102="sníž. přenesená",J1102,0)</f>
        <v>0</v>
      </c>
      <c r="BI1102" s="252">
        <f>IF(N1102="nulová",J1102,0)</f>
        <v>0</v>
      </c>
      <c r="BJ1102" s="160" t="s">
        <v>78</v>
      </c>
      <c r="BK1102" s="252">
        <f>ROUND(I1102*H1102,2)</f>
        <v>0</v>
      </c>
      <c r="BL1102" s="160" t="s">
        <v>250</v>
      </c>
      <c r="BM1102" s="251" t="s">
        <v>1254</v>
      </c>
    </row>
    <row r="1103" spans="1:65" s="171" customFormat="1" ht="48">
      <c r="A1103" s="168"/>
      <c r="B1103" s="169"/>
      <c r="C1103" s="168"/>
      <c r="D1103" s="253" t="s">
        <v>146</v>
      </c>
      <c r="E1103" s="168"/>
      <c r="F1103" s="254" t="s">
        <v>1255</v>
      </c>
      <c r="G1103" s="168"/>
      <c r="H1103" s="168"/>
      <c r="I1103" s="168"/>
      <c r="J1103" s="168"/>
      <c r="K1103" s="168"/>
      <c r="L1103" s="169"/>
      <c r="M1103" s="255"/>
      <c r="N1103" s="256"/>
      <c r="O1103" s="248"/>
      <c r="P1103" s="248"/>
      <c r="Q1103" s="248"/>
      <c r="R1103" s="248"/>
      <c r="S1103" s="248"/>
      <c r="T1103" s="257"/>
      <c r="U1103" s="168"/>
      <c r="V1103" s="168"/>
      <c r="W1103" s="168"/>
      <c r="X1103" s="168"/>
      <c r="Y1103" s="168"/>
      <c r="Z1103" s="168"/>
      <c r="AA1103" s="168"/>
      <c r="AB1103" s="168"/>
      <c r="AC1103" s="168"/>
      <c r="AD1103" s="168"/>
      <c r="AE1103" s="168"/>
      <c r="AT1103" s="160" t="s">
        <v>146</v>
      </c>
      <c r="AU1103" s="160" t="s">
        <v>80</v>
      </c>
    </row>
    <row r="1104" spans="1:65" s="266" customFormat="1">
      <c r="B1104" s="267"/>
      <c r="D1104" s="253" t="s">
        <v>148</v>
      </c>
      <c r="E1104" s="268" t="s">
        <v>3</v>
      </c>
      <c r="F1104" s="269" t="s">
        <v>1256</v>
      </c>
      <c r="H1104" s="268" t="s">
        <v>3</v>
      </c>
      <c r="L1104" s="267"/>
      <c r="M1104" s="270"/>
      <c r="N1104" s="271"/>
      <c r="O1104" s="271"/>
      <c r="P1104" s="271"/>
      <c r="Q1104" s="271"/>
      <c r="R1104" s="271"/>
      <c r="S1104" s="271"/>
      <c r="T1104" s="272"/>
      <c r="AT1104" s="268" t="s">
        <v>148</v>
      </c>
      <c r="AU1104" s="268" t="s">
        <v>80</v>
      </c>
      <c r="AV1104" s="266" t="s">
        <v>78</v>
      </c>
      <c r="AW1104" s="266" t="s">
        <v>32</v>
      </c>
      <c r="AX1104" s="266" t="s">
        <v>70</v>
      </c>
      <c r="AY1104" s="268" t="s">
        <v>137</v>
      </c>
    </row>
    <row r="1105" spans="2:51" s="258" customFormat="1">
      <c r="B1105" s="259"/>
      <c r="D1105" s="253" t="s">
        <v>148</v>
      </c>
      <c r="E1105" s="260" t="s">
        <v>3</v>
      </c>
      <c r="F1105" s="261" t="s">
        <v>1257</v>
      </c>
      <c r="H1105" s="262">
        <v>5</v>
      </c>
      <c r="L1105" s="259"/>
      <c r="M1105" s="263"/>
      <c r="N1105" s="264"/>
      <c r="O1105" s="264"/>
      <c r="P1105" s="264"/>
      <c r="Q1105" s="264"/>
      <c r="R1105" s="264"/>
      <c r="S1105" s="264"/>
      <c r="T1105" s="265"/>
      <c r="AT1105" s="260" t="s">
        <v>148</v>
      </c>
      <c r="AU1105" s="260" t="s">
        <v>80</v>
      </c>
      <c r="AV1105" s="258" t="s">
        <v>80</v>
      </c>
      <c r="AW1105" s="258" t="s">
        <v>32</v>
      </c>
      <c r="AX1105" s="258" t="s">
        <v>70</v>
      </c>
      <c r="AY1105" s="260" t="s">
        <v>137</v>
      </c>
    </row>
    <row r="1106" spans="2:51" s="258" customFormat="1">
      <c r="B1106" s="259"/>
      <c r="D1106" s="253" t="s">
        <v>148</v>
      </c>
      <c r="E1106" s="260" t="s">
        <v>3</v>
      </c>
      <c r="F1106" s="261" t="s">
        <v>1258</v>
      </c>
      <c r="H1106" s="262">
        <v>15</v>
      </c>
      <c r="L1106" s="259"/>
      <c r="M1106" s="263"/>
      <c r="N1106" s="264"/>
      <c r="O1106" s="264"/>
      <c r="P1106" s="264"/>
      <c r="Q1106" s="264"/>
      <c r="R1106" s="264"/>
      <c r="S1106" s="264"/>
      <c r="T1106" s="265"/>
      <c r="AT1106" s="260" t="s">
        <v>148</v>
      </c>
      <c r="AU1106" s="260" t="s">
        <v>80</v>
      </c>
      <c r="AV1106" s="258" t="s">
        <v>80</v>
      </c>
      <c r="AW1106" s="258" t="s">
        <v>32</v>
      </c>
      <c r="AX1106" s="258" t="s">
        <v>70</v>
      </c>
      <c r="AY1106" s="260" t="s">
        <v>137</v>
      </c>
    </row>
    <row r="1107" spans="2:51" s="258" customFormat="1">
      <c r="B1107" s="259"/>
      <c r="D1107" s="253" t="s">
        <v>148</v>
      </c>
      <c r="E1107" s="260" t="s">
        <v>3</v>
      </c>
      <c r="F1107" s="261" t="s">
        <v>1259</v>
      </c>
      <c r="H1107" s="262">
        <v>5</v>
      </c>
      <c r="L1107" s="259"/>
      <c r="M1107" s="263"/>
      <c r="N1107" s="264"/>
      <c r="O1107" s="264"/>
      <c r="P1107" s="264"/>
      <c r="Q1107" s="264"/>
      <c r="R1107" s="264"/>
      <c r="S1107" s="264"/>
      <c r="T1107" s="265"/>
      <c r="AT1107" s="260" t="s">
        <v>148</v>
      </c>
      <c r="AU1107" s="260" t="s">
        <v>80</v>
      </c>
      <c r="AV1107" s="258" t="s">
        <v>80</v>
      </c>
      <c r="AW1107" s="258" t="s">
        <v>32</v>
      </c>
      <c r="AX1107" s="258" t="s">
        <v>70</v>
      </c>
      <c r="AY1107" s="260" t="s">
        <v>137</v>
      </c>
    </row>
    <row r="1108" spans="2:51" s="258" customFormat="1">
      <c r="B1108" s="259"/>
      <c r="D1108" s="253" t="s">
        <v>148</v>
      </c>
      <c r="E1108" s="260" t="s">
        <v>3</v>
      </c>
      <c r="F1108" s="261" t="s">
        <v>1260</v>
      </c>
      <c r="H1108" s="262">
        <v>15</v>
      </c>
      <c r="L1108" s="259"/>
      <c r="M1108" s="263"/>
      <c r="N1108" s="264"/>
      <c r="O1108" s="264"/>
      <c r="P1108" s="264"/>
      <c r="Q1108" s="264"/>
      <c r="R1108" s="264"/>
      <c r="S1108" s="264"/>
      <c r="T1108" s="265"/>
      <c r="AT1108" s="260" t="s">
        <v>148</v>
      </c>
      <c r="AU1108" s="260" t="s">
        <v>80</v>
      </c>
      <c r="AV1108" s="258" t="s">
        <v>80</v>
      </c>
      <c r="AW1108" s="258" t="s">
        <v>32</v>
      </c>
      <c r="AX1108" s="258" t="s">
        <v>70</v>
      </c>
      <c r="AY1108" s="260" t="s">
        <v>137</v>
      </c>
    </row>
    <row r="1109" spans="2:51" s="291" customFormat="1">
      <c r="B1109" s="290"/>
      <c r="D1109" s="253" t="s">
        <v>148</v>
      </c>
      <c r="E1109" s="292" t="s">
        <v>3</v>
      </c>
      <c r="F1109" s="293" t="s">
        <v>288</v>
      </c>
      <c r="H1109" s="294">
        <v>40</v>
      </c>
      <c r="L1109" s="290"/>
      <c r="M1109" s="295"/>
      <c r="N1109" s="296"/>
      <c r="O1109" s="296"/>
      <c r="P1109" s="296"/>
      <c r="Q1109" s="296"/>
      <c r="R1109" s="296"/>
      <c r="S1109" s="296"/>
      <c r="T1109" s="297"/>
      <c r="AT1109" s="292" t="s">
        <v>148</v>
      </c>
      <c r="AU1109" s="292" t="s">
        <v>80</v>
      </c>
      <c r="AV1109" s="291" t="s">
        <v>155</v>
      </c>
      <c r="AW1109" s="291" t="s">
        <v>32</v>
      </c>
      <c r="AX1109" s="291" t="s">
        <v>70</v>
      </c>
      <c r="AY1109" s="292" t="s">
        <v>137</v>
      </c>
    </row>
    <row r="1110" spans="2:51" s="266" customFormat="1">
      <c r="B1110" s="267"/>
      <c r="D1110" s="253" t="s">
        <v>148</v>
      </c>
      <c r="E1110" s="268" t="s">
        <v>3</v>
      </c>
      <c r="F1110" s="269" t="s">
        <v>1261</v>
      </c>
      <c r="H1110" s="268" t="s">
        <v>3</v>
      </c>
      <c r="L1110" s="267"/>
      <c r="M1110" s="270"/>
      <c r="N1110" s="271"/>
      <c r="O1110" s="271"/>
      <c r="P1110" s="271"/>
      <c r="Q1110" s="271"/>
      <c r="R1110" s="271"/>
      <c r="S1110" s="271"/>
      <c r="T1110" s="272"/>
      <c r="AT1110" s="268" t="s">
        <v>148</v>
      </c>
      <c r="AU1110" s="268" t="s">
        <v>80</v>
      </c>
      <c r="AV1110" s="266" t="s">
        <v>78</v>
      </c>
      <c r="AW1110" s="266" t="s">
        <v>32</v>
      </c>
      <c r="AX1110" s="266" t="s">
        <v>70</v>
      </c>
      <c r="AY1110" s="268" t="s">
        <v>137</v>
      </c>
    </row>
    <row r="1111" spans="2:51" s="258" customFormat="1">
      <c r="B1111" s="259"/>
      <c r="D1111" s="253" t="s">
        <v>148</v>
      </c>
      <c r="E1111" s="260" t="s">
        <v>3</v>
      </c>
      <c r="F1111" s="261" t="s">
        <v>1262</v>
      </c>
      <c r="H1111" s="262">
        <v>100</v>
      </c>
      <c r="L1111" s="259"/>
      <c r="M1111" s="263"/>
      <c r="N1111" s="264"/>
      <c r="O1111" s="264"/>
      <c r="P1111" s="264"/>
      <c r="Q1111" s="264"/>
      <c r="R1111" s="264"/>
      <c r="S1111" s="264"/>
      <c r="T1111" s="265"/>
      <c r="AT1111" s="260" t="s">
        <v>148</v>
      </c>
      <c r="AU1111" s="260" t="s">
        <v>80</v>
      </c>
      <c r="AV1111" s="258" t="s">
        <v>80</v>
      </c>
      <c r="AW1111" s="258" t="s">
        <v>32</v>
      </c>
      <c r="AX1111" s="258" t="s">
        <v>70</v>
      </c>
      <c r="AY1111" s="260" t="s">
        <v>137</v>
      </c>
    </row>
    <row r="1112" spans="2:51" s="266" customFormat="1">
      <c r="B1112" s="267"/>
      <c r="D1112" s="253" t="s">
        <v>148</v>
      </c>
      <c r="E1112" s="268" t="s">
        <v>3</v>
      </c>
      <c r="F1112" s="269" t="s">
        <v>1263</v>
      </c>
      <c r="H1112" s="268" t="s">
        <v>3</v>
      </c>
      <c r="L1112" s="267"/>
      <c r="M1112" s="270"/>
      <c r="N1112" s="271"/>
      <c r="O1112" s="271"/>
      <c r="P1112" s="271"/>
      <c r="Q1112" s="271"/>
      <c r="R1112" s="271"/>
      <c r="S1112" s="271"/>
      <c r="T1112" s="272"/>
      <c r="AT1112" s="268" t="s">
        <v>148</v>
      </c>
      <c r="AU1112" s="268" t="s">
        <v>80</v>
      </c>
      <c r="AV1112" s="266" t="s">
        <v>78</v>
      </c>
      <c r="AW1112" s="266" t="s">
        <v>32</v>
      </c>
      <c r="AX1112" s="266" t="s">
        <v>70</v>
      </c>
      <c r="AY1112" s="268" t="s">
        <v>137</v>
      </c>
    </row>
    <row r="1113" spans="2:51" s="291" customFormat="1">
      <c r="B1113" s="290"/>
      <c r="D1113" s="253" t="s">
        <v>148</v>
      </c>
      <c r="E1113" s="292" t="s">
        <v>3</v>
      </c>
      <c r="F1113" s="293" t="s">
        <v>288</v>
      </c>
      <c r="H1113" s="294">
        <v>100</v>
      </c>
      <c r="L1113" s="290"/>
      <c r="M1113" s="295"/>
      <c r="N1113" s="296"/>
      <c r="O1113" s="296"/>
      <c r="P1113" s="296"/>
      <c r="Q1113" s="296"/>
      <c r="R1113" s="296"/>
      <c r="S1113" s="296"/>
      <c r="T1113" s="297"/>
      <c r="AT1113" s="292" t="s">
        <v>148</v>
      </c>
      <c r="AU1113" s="292" t="s">
        <v>80</v>
      </c>
      <c r="AV1113" s="291" t="s">
        <v>155</v>
      </c>
      <c r="AW1113" s="291" t="s">
        <v>32</v>
      </c>
      <c r="AX1113" s="291" t="s">
        <v>70</v>
      </c>
      <c r="AY1113" s="292" t="s">
        <v>137</v>
      </c>
    </row>
    <row r="1114" spans="2:51" s="266" customFormat="1">
      <c r="B1114" s="267"/>
      <c r="D1114" s="253" t="s">
        <v>148</v>
      </c>
      <c r="E1114" s="268" t="s">
        <v>3</v>
      </c>
      <c r="F1114" s="269" t="s">
        <v>1264</v>
      </c>
      <c r="H1114" s="268" t="s">
        <v>3</v>
      </c>
      <c r="L1114" s="267"/>
      <c r="M1114" s="270"/>
      <c r="N1114" s="271"/>
      <c r="O1114" s="271"/>
      <c r="P1114" s="271"/>
      <c r="Q1114" s="271"/>
      <c r="R1114" s="271"/>
      <c r="S1114" s="271"/>
      <c r="T1114" s="272"/>
      <c r="AT1114" s="268" t="s">
        <v>148</v>
      </c>
      <c r="AU1114" s="268" t="s">
        <v>80</v>
      </c>
      <c r="AV1114" s="266" t="s">
        <v>78</v>
      </c>
      <c r="AW1114" s="266" t="s">
        <v>32</v>
      </c>
      <c r="AX1114" s="266" t="s">
        <v>70</v>
      </c>
      <c r="AY1114" s="268" t="s">
        <v>137</v>
      </c>
    </row>
    <row r="1115" spans="2:51" s="258" customFormat="1">
      <c r="B1115" s="259"/>
      <c r="D1115" s="253" t="s">
        <v>148</v>
      </c>
      <c r="E1115" s="260" t="s">
        <v>3</v>
      </c>
      <c r="F1115" s="261" t="s">
        <v>1265</v>
      </c>
      <c r="H1115" s="262">
        <v>20</v>
      </c>
      <c r="L1115" s="259"/>
      <c r="M1115" s="263"/>
      <c r="N1115" s="264"/>
      <c r="O1115" s="264"/>
      <c r="P1115" s="264"/>
      <c r="Q1115" s="264"/>
      <c r="R1115" s="264"/>
      <c r="S1115" s="264"/>
      <c r="T1115" s="265"/>
      <c r="AT1115" s="260" t="s">
        <v>148</v>
      </c>
      <c r="AU1115" s="260" t="s">
        <v>80</v>
      </c>
      <c r="AV1115" s="258" t="s">
        <v>80</v>
      </c>
      <c r="AW1115" s="258" t="s">
        <v>32</v>
      </c>
      <c r="AX1115" s="258" t="s">
        <v>70</v>
      </c>
      <c r="AY1115" s="260" t="s">
        <v>137</v>
      </c>
    </row>
    <row r="1116" spans="2:51" s="258" customFormat="1">
      <c r="B1116" s="259"/>
      <c r="D1116" s="253" t="s">
        <v>148</v>
      </c>
      <c r="E1116" s="260" t="s">
        <v>3</v>
      </c>
      <c r="F1116" s="261" t="s">
        <v>1266</v>
      </c>
      <c r="H1116" s="262">
        <v>10</v>
      </c>
      <c r="L1116" s="259"/>
      <c r="M1116" s="263"/>
      <c r="N1116" s="264"/>
      <c r="O1116" s="264"/>
      <c r="P1116" s="264"/>
      <c r="Q1116" s="264"/>
      <c r="R1116" s="264"/>
      <c r="S1116" s="264"/>
      <c r="T1116" s="265"/>
      <c r="AT1116" s="260" t="s">
        <v>148</v>
      </c>
      <c r="AU1116" s="260" t="s">
        <v>80</v>
      </c>
      <c r="AV1116" s="258" t="s">
        <v>80</v>
      </c>
      <c r="AW1116" s="258" t="s">
        <v>32</v>
      </c>
      <c r="AX1116" s="258" t="s">
        <v>70</v>
      </c>
      <c r="AY1116" s="260" t="s">
        <v>137</v>
      </c>
    </row>
    <row r="1117" spans="2:51" s="258" customFormat="1">
      <c r="B1117" s="259"/>
      <c r="D1117" s="253" t="s">
        <v>148</v>
      </c>
      <c r="E1117" s="260" t="s">
        <v>3</v>
      </c>
      <c r="F1117" s="261" t="s">
        <v>1267</v>
      </c>
      <c r="H1117" s="262">
        <v>170</v>
      </c>
      <c r="L1117" s="259"/>
      <c r="M1117" s="263"/>
      <c r="N1117" s="264"/>
      <c r="O1117" s="264"/>
      <c r="P1117" s="264"/>
      <c r="Q1117" s="264"/>
      <c r="R1117" s="264"/>
      <c r="S1117" s="264"/>
      <c r="T1117" s="265"/>
      <c r="AT1117" s="260" t="s">
        <v>148</v>
      </c>
      <c r="AU1117" s="260" t="s">
        <v>80</v>
      </c>
      <c r="AV1117" s="258" t="s">
        <v>80</v>
      </c>
      <c r="AW1117" s="258" t="s">
        <v>32</v>
      </c>
      <c r="AX1117" s="258" t="s">
        <v>70</v>
      </c>
      <c r="AY1117" s="260" t="s">
        <v>137</v>
      </c>
    </row>
    <row r="1118" spans="2:51" s="291" customFormat="1">
      <c r="B1118" s="290"/>
      <c r="D1118" s="253" t="s">
        <v>148</v>
      </c>
      <c r="E1118" s="292" t="s">
        <v>3</v>
      </c>
      <c r="F1118" s="293" t="s">
        <v>288</v>
      </c>
      <c r="H1118" s="294">
        <v>200</v>
      </c>
      <c r="L1118" s="290"/>
      <c r="M1118" s="295"/>
      <c r="N1118" s="296"/>
      <c r="O1118" s="296"/>
      <c r="P1118" s="296"/>
      <c r="Q1118" s="296"/>
      <c r="R1118" s="296"/>
      <c r="S1118" s="296"/>
      <c r="T1118" s="297"/>
      <c r="AT1118" s="292" t="s">
        <v>148</v>
      </c>
      <c r="AU1118" s="292" t="s">
        <v>80</v>
      </c>
      <c r="AV1118" s="291" t="s">
        <v>155</v>
      </c>
      <c r="AW1118" s="291" t="s">
        <v>32</v>
      </c>
      <c r="AX1118" s="291" t="s">
        <v>70</v>
      </c>
      <c r="AY1118" s="292" t="s">
        <v>137</v>
      </c>
    </row>
    <row r="1119" spans="2:51" s="266" customFormat="1">
      <c r="B1119" s="267"/>
      <c r="D1119" s="253" t="s">
        <v>148</v>
      </c>
      <c r="E1119" s="268" t="s">
        <v>3</v>
      </c>
      <c r="F1119" s="269" t="s">
        <v>1268</v>
      </c>
      <c r="H1119" s="268" t="s">
        <v>3</v>
      </c>
      <c r="L1119" s="267"/>
      <c r="M1119" s="270"/>
      <c r="N1119" s="271"/>
      <c r="O1119" s="271"/>
      <c r="P1119" s="271"/>
      <c r="Q1119" s="271"/>
      <c r="R1119" s="271"/>
      <c r="S1119" s="271"/>
      <c r="T1119" s="272"/>
      <c r="AT1119" s="268" t="s">
        <v>148</v>
      </c>
      <c r="AU1119" s="268" t="s">
        <v>80</v>
      </c>
      <c r="AV1119" s="266" t="s">
        <v>78</v>
      </c>
      <c r="AW1119" s="266" t="s">
        <v>32</v>
      </c>
      <c r="AX1119" s="266" t="s">
        <v>70</v>
      </c>
      <c r="AY1119" s="268" t="s">
        <v>137</v>
      </c>
    </row>
    <row r="1120" spans="2:51" s="258" customFormat="1">
      <c r="B1120" s="259"/>
      <c r="D1120" s="253" t="s">
        <v>148</v>
      </c>
      <c r="E1120" s="260" t="s">
        <v>3</v>
      </c>
      <c r="F1120" s="261" t="s">
        <v>1269</v>
      </c>
      <c r="H1120" s="262">
        <v>120</v>
      </c>
      <c r="L1120" s="259"/>
      <c r="M1120" s="263"/>
      <c r="N1120" s="264"/>
      <c r="O1120" s="264"/>
      <c r="P1120" s="264"/>
      <c r="Q1120" s="264"/>
      <c r="R1120" s="264"/>
      <c r="S1120" s="264"/>
      <c r="T1120" s="265"/>
      <c r="AT1120" s="260" t="s">
        <v>148</v>
      </c>
      <c r="AU1120" s="260" t="s">
        <v>80</v>
      </c>
      <c r="AV1120" s="258" t="s">
        <v>80</v>
      </c>
      <c r="AW1120" s="258" t="s">
        <v>32</v>
      </c>
      <c r="AX1120" s="258" t="s">
        <v>70</v>
      </c>
      <c r="AY1120" s="260" t="s">
        <v>137</v>
      </c>
    </row>
    <row r="1121" spans="1:65" s="258" customFormat="1">
      <c r="B1121" s="259"/>
      <c r="D1121" s="253" t="s">
        <v>148</v>
      </c>
      <c r="E1121" s="260" t="s">
        <v>3</v>
      </c>
      <c r="F1121" s="261" t="s">
        <v>1270</v>
      </c>
      <c r="H1121" s="262">
        <v>100</v>
      </c>
      <c r="L1121" s="259"/>
      <c r="M1121" s="263"/>
      <c r="N1121" s="264"/>
      <c r="O1121" s="264"/>
      <c r="P1121" s="264"/>
      <c r="Q1121" s="264"/>
      <c r="R1121" s="264"/>
      <c r="S1121" s="264"/>
      <c r="T1121" s="265"/>
      <c r="AT1121" s="260" t="s">
        <v>148</v>
      </c>
      <c r="AU1121" s="260" t="s">
        <v>80</v>
      </c>
      <c r="AV1121" s="258" t="s">
        <v>80</v>
      </c>
      <c r="AW1121" s="258" t="s">
        <v>32</v>
      </c>
      <c r="AX1121" s="258" t="s">
        <v>70</v>
      </c>
      <c r="AY1121" s="260" t="s">
        <v>137</v>
      </c>
    </row>
    <row r="1122" spans="1:65" s="291" customFormat="1">
      <c r="B1122" s="290"/>
      <c r="D1122" s="253" t="s">
        <v>148</v>
      </c>
      <c r="E1122" s="292" t="s">
        <v>3</v>
      </c>
      <c r="F1122" s="293" t="s">
        <v>288</v>
      </c>
      <c r="H1122" s="294">
        <v>220</v>
      </c>
      <c r="L1122" s="290"/>
      <c r="M1122" s="295"/>
      <c r="N1122" s="296"/>
      <c r="O1122" s="296"/>
      <c r="P1122" s="296"/>
      <c r="Q1122" s="296"/>
      <c r="R1122" s="296"/>
      <c r="S1122" s="296"/>
      <c r="T1122" s="297"/>
      <c r="AT1122" s="292" t="s">
        <v>148</v>
      </c>
      <c r="AU1122" s="292" t="s">
        <v>80</v>
      </c>
      <c r="AV1122" s="291" t="s">
        <v>155</v>
      </c>
      <c r="AW1122" s="291" t="s">
        <v>32</v>
      </c>
      <c r="AX1122" s="291" t="s">
        <v>70</v>
      </c>
      <c r="AY1122" s="292" t="s">
        <v>137</v>
      </c>
    </row>
    <row r="1123" spans="1:65" s="273" customFormat="1">
      <c r="B1123" s="274"/>
      <c r="D1123" s="253" t="s">
        <v>148</v>
      </c>
      <c r="E1123" s="275" t="s">
        <v>3</v>
      </c>
      <c r="F1123" s="276" t="s">
        <v>184</v>
      </c>
      <c r="H1123" s="277">
        <v>560</v>
      </c>
      <c r="L1123" s="274"/>
      <c r="M1123" s="278"/>
      <c r="N1123" s="279"/>
      <c r="O1123" s="279"/>
      <c r="P1123" s="279"/>
      <c r="Q1123" s="279"/>
      <c r="R1123" s="279"/>
      <c r="S1123" s="279"/>
      <c r="T1123" s="280"/>
      <c r="AT1123" s="275" t="s">
        <v>148</v>
      </c>
      <c r="AU1123" s="275" t="s">
        <v>80</v>
      </c>
      <c r="AV1123" s="273" t="s">
        <v>144</v>
      </c>
      <c r="AW1123" s="273" t="s">
        <v>32</v>
      </c>
      <c r="AX1123" s="273" t="s">
        <v>78</v>
      </c>
      <c r="AY1123" s="275" t="s">
        <v>137</v>
      </c>
    </row>
    <row r="1124" spans="1:65" s="171" customFormat="1" ht="24" customHeight="1">
      <c r="A1124" s="168"/>
      <c r="B1124" s="169"/>
      <c r="C1124" s="240" t="s">
        <v>1271</v>
      </c>
      <c r="D1124" s="240" t="s">
        <v>139</v>
      </c>
      <c r="E1124" s="241" t="s">
        <v>1272</v>
      </c>
      <c r="F1124" s="242" t="s">
        <v>1273</v>
      </c>
      <c r="G1124" s="243" t="s">
        <v>783</v>
      </c>
      <c r="H1124" s="79"/>
      <c r="I1124" s="77"/>
      <c r="J1124" s="245">
        <f>ROUND(I1124*H1124,2)</f>
        <v>0</v>
      </c>
      <c r="K1124" s="242" t="s">
        <v>143</v>
      </c>
      <c r="L1124" s="169"/>
      <c r="M1124" s="246" t="s">
        <v>3</v>
      </c>
      <c r="N1124" s="247" t="s">
        <v>41</v>
      </c>
      <c r="O1124" s="248"/>
      <c r="P1124" s="249">
        <f>O1124*H1124</f>
        <v>0</v>
      </c>
      <c r="Q1124" s="249">
        <v>0</v>
      </c>
      <c r="R1124" s="249">
        <f>Q1124*H1124</f>
        <v>0</v>
      </c>
      <c r="S1124" s="249">
        <v>0</v>
      </c>
      <c r="T1124" s="250">
        <f>S1124*H1124</f>
        <v>0</v>
      </c>
      <c r="U1124" s="168"/>
      <c r="V1124" s="168"/>
      <c r="W1124" s="168"/>
      <c r="X1124" s="168"/>
      <c r="Y1124" s="168"/>
      <c r="Z1124" s="168"/>
      <c r="AA1124" s="168"/>
      <c r="AB1124" s="168"/>
      <c r="AC1124" s="168"/>
      <c r="AD1124" s="168"/>
      <c r="AE1124" s="168"/>
      <c r="AR1124" s="251" t="s">
        <v>250</v>
      </c>
      <c r="AT1124" s="251" t="s">
        <v>139</v>
      </c>
      <c r="AU1124" s="251" t="s">
        <v>80</v>
      </c>
      <c r="AY1124" s="160" t="s">
        <v>137</v>
      </c>
      <c r="BE1124" s="252">
        <f>IF(N1124="základní",J1124,0)</f>
        <v>0</v>
      </c>
      <c r="BF1124" s="252">
        <f>IF(N1124="snížená",J1124,0)</f>
        <v>0</v>
      </c>
      <c r="BG1124" s="252">
        <f>IF(N1124="zákl. přenesená",J1124,0)</f>
        <v>0</v>
      </c>
      <c r="BH1124" s="252">
        <f>IF(N1124="sníž. přenesená",J1124,0)</f>
        <v>0</v>
      </c>
      <c r="BI1124" s="252">
        <f>IF(N1124="nulová",J1124,0)</f>
        <v>0</v>
      </c>
      <c r="BJ1124" s="160" t="s">
        <v>78</v>
      </c>
      <c r="BK1124" s="252">
        <f>ROUND(I1124*H1124,2)</f>
        <v>0</v>
      </c>
      <c r="BL1124" s="160" t="s">
        <v>250</v>
      </c>
      <c r="BM1124" s="251" t="s">
        <v>1274</v>
      </c>
    </row>
    <row r="1125" spans="1:65" s="171" customFormat="1" ht="86.4">
      <c r="A1125" s="168"/>
      <c r="B1125" s="169"/>
      <c r="C1125" s="168"/>
      <c r="D1125" s="253" t="s">
        <v>146</v>
      </c>
      <c r="E1125" s="168"/>
      <c r="F1125" s="254" t="s">
        <v>1275</v>
      </c>
      <c r="G1125" s="168"/>
      <c r="H1125" s="168"/>
      <c r="I1125" s="168"/>
      <c r="J1125" s="168"/>
      <c r="K1125" s="168"/>
      <c r="L1125" s="169"/>
      <c r="M1125" s="255"/>
      <c r="N1125" s="256"/>
      <c r="O1125" s="248"/>
      <c r="P1125" s="248"/>
      <c r="Q1125" s="248"/>
      <c r="R1125" s="248"/>
      <c r="S1125" s="248"/>
      <c r="T1125" s="257"/>
      <c r="U1125" s="168"/>
      <c r="V1125" s="168"/>
      <c r="W1125" s="168"/>
      <c r="X1125" s="168"/>
      <c r="Y1125" s="168"/>
      <c r="Z1125" s="168"/>
      <c r="AA1125" s="168"/>
      <c r="AB1125" s="168"/>
      <c r="AC1125" s="168"/>
      <c r="AD1125" s="168"/>
      <c r="AE1125" s="168"/>
      <c r="AT1125" s="160" t="s">
        <v>146</v>
      </c>
      <c r="AU1125" s="160" t="s">
        <v>80</v>
      </c>
    </row>
    <row r="1126" spans="1:65" s="227" customFormat="1" ht="22.8" customHeight="1">
      <c r="B1126" s="228"/>
      <c r="D1126" s="229" t="s">
        <v>69</v>
      </c>
      <c r="E1126" s="238" t="s">
        <v>1276</v>
      </c>
      <c r="F1126" s="238" t="s">
        <v>1277</v>
      </c>
      <c r="J1126" s="239">
        <f>BK1126</f>
        <v>0</v>
      </c>
      <c r="L1126" s="228"/>
      <c r="M1126" s="232"/>
      <c r="N1126" s="233"/>
      <c r="O1126" s="233"/>
      <c r="P1126" s="234">
        <f>SUM(P1127:P1128)</f>
        <v>0</v>
      </c>
      <c r="Q1126" s="233"/>
      <c r="R1126" s="234">
        <f>SUM(R1127:R1128)</f>
        <v>0.156</v>
      </c>
      <c r="S1126" s="233"/>
      <c r="T1126" s="235">
        <f>SUM(T1127:T1128)</f>
        <v>0</v>
      </c>
      <c r="AR1126" s="229" t="s">
        <v>80</v>
      </c>
      <c r="AT1126" s="236" t="s">
        <v>69</v>
      </c>
      <c r="AU1126" s="236" t="s">
        <v>78</v>
      </c>
      <c r="AY1126" s="229" t="s">
        <v>137</v>
      </c>
      <c r="BK1126" s="237">
        <f>SUM(BK1127:BK1128)</f>
        <v>0</v>
      </c>
    </row>
    <row r="1127" spans="1:65" s="171" customFormat="1" ht="24" customHeight="1">
      <c r="A1127" s="168"/>
      <c r="B1127" s="169"/>
      <c r="C1127" s="240" t="s">
        <v>1278</v>
      </c>
      <c r="D1127" s="240" t="s">
        <v>139</v>
      </c>
      <c r="E1127" s="241" t="s">
        <v>1279</v>
      </c>
      <c r="F1127" s="242" t="s">
        <v>1280</v>
      </c>
      <c r="G1127" s="243" t="s">
        <v>142</v>
      </c>
      <c r="H1127" s="244">
        <v>1200</v>
      </c>
      <c r="I1127" s="77"/>
      <c r="J1127" s="245">
        <f>ROUND(I1127*H1127,2)</f>
        <v>0</v>
      </c>
      <c r="K1127" s="242" t="s">
        <v>143</v>
      </c>
      <c r="L1127" s="169"/>
      <c r="M1127" s="246" t="s">
        <v>3</v>
      </c>
      <c r="N1127" s="247" t="s">
        <v>41</v>
      </c>
      <c r="O1127" s="248"/>
      <c r="P1127" s="249">
        <f>O1127*H1127</f>
        <v>0</v>
      </c>
      <c r="Q1127" s="249">
        <v>1.2999999999999999E-4</v>
      </c>
      <c r="R1127" s="249">
        <f>Q1127*H1127</f>
        <v>0.156</v>
      </c>
      <c r="S1127" s="249">
        <v>0</v>
      </c>
      <c r="T1127" s="250">
        <f>S1127*H1127</f>
        <v>0</v>
      </c>
      <c r="U1127" s="168"/>
      <c r="V1127" s="168"/>
      <c r="W1127" s="168"/>
      <c r="X1127" s="168"/>
      <c r="Y1127" s="168"/>
      <c r="Z1127" s="168"/>
      <c r="AA1127" s="168"/>
      <c r="AB1127" s="168"/>
      <c r="AC1127" s="168"/>
      <c r="AD1127" s="168"/>
      <c r="AE1127" s="168"/>
      <c r="AR1127" s="251" t="s">
        <v>250</v>
      </c>
      <c r="AT1127" s="251" t="s">
        <v>139</v>
      </c>
      <c r="AU1127" s="251" t="s">
        <v>80</v>
      </c>
      <c r="AY1127" s="160" t="s">
        <v>137</v>
      </c>
      <c r="BE1127" s="252">
        <f>IF(N1127="základní",J1127,0)</f>
        <v>0</v>
      </c>
      <c r="BF1127" s="252">
        <f>IF(N1127="snížená",J1127,0)</f>
        <v>0</v>
      </c>
      <c r="BG1127" s="252">
        <f>IF(N1127="zákl. přenesená",J1127,0)</f>
        <v>0</v>
      </c>
      <c r="BH1127" s="252">
        <f>IF(N1127="sníž. přenesená",J1127,0)</f>
        <v>0</v>
      </c>
      <c r="BI1127" s="252">
        <f>IF(N1127="nulová",J1127,0)</f>
        <v>0</v>
      </c>
      <c r="BJ1127" s="160" t="s">
        <v>78</v>
      </c>
      <c r="BK1127" s="252">
        <f>ROUND(I1127*H1127,2)</f>
        <v>0</v>
      </c>
      <c r="BL1127" s="160" t="s">
        <v>250</v>
      </c>
      <c r="BM1127" s="251" t="s">
        <v>1281</v>
      </c>
    </row>
    <row r="1128" spans="1:65" s="258" customFormat="1">
      <c r="B1128" s="259"/>
      <c r="D1128" s="253" t="s">
        <v>148</v>
      </c>
      <c r="E1128" s="260" t="s">
        <v>3</v>
      </c>
      <c r="F1128" s="261" t="s">
        <v>1282</v>
      </c>
      <c r="H1128" s="262">
        <v>1200</v>
      </c>
      <c r="L1128" s="259"/>
      <c r="M1128" s="263"/>
      <c r="N1128" s="264"/>
      <c r="O1128" s="264"/>
      <c r="P1128" s="264"/>
      <c r="Q1128" s="264"/>
      <c r="R1128" s="264"/>
      <c r="S1128" s="264"/>
      <c r="T1128" s="265"/>
      <c r="AT1128" s="260" t="s">
        <v>148</v>
      </c>
      <c r="AU1128" s="260" t="s">
        <v>80</v>
      </c>
      <c r="AV1128" s="258" t="s">
        <v>80</v>
      </c>
      <c r="AW1128" s="258" t="s">
        <v>32</v>
      </c>
      <c r="AX1128" s="258" t="s">
        <v>78</v>
      </c>
      <c r="AY1128" s="260" t="s">
        <v>137</v>
      </c>
    </row>
    <row r="1129" spans="1:65" s="227" customFormat="1" ht="25.95" customHeight="1">
      <c r="B1129" s="228"/>
      <c r="D1129" s="229" t="s">
        <v>69</v>
      </c>
      <c r="E1129" s="230" t="s">
        <v>1283</v>
      </c>
      <c r="F1129" s="230" t="s">
        <v>1284</v>
      </c>
      <c r="J1129" s="231">
        <f>BK1129</f>
        <v>0</v>
      </c>
      <c r="L1129" s="228"/>
      <c r="M1129" s="232"/>
      <c r="N1129" s="233"/>
      <c r="O1129" s="233"/>
      <c r="P1129" s="234">
        <f>SUM(P1130:P1146)</f>
        <v>0</v>
      </c>
      <c r="Q1129" s="233"/>
      <c r="R1129" s="234">
        <f>SUM(R1130:R1146)</f>
        <v>0</v>
      </c>
      <c r="S1129" s="233"/>
      <c r="T1129" s="235">
        <f>SUM(T1130:T1146)</f>
        <v>0</v>
      </c>
      <c r="AR1129" s="229" t="s">
        <v>144</v>
      </c>
      <c r="AT1129" s="236" t="s">
        <v>69</v>
      </c>
      <c r="AU1129" s="236" t="s">
        <v>70</v>
      </c>
      <c r="AY1129" s="229" t="s">
        <v>137</v>
      </c>
      <c r="BK1129" s="237">
        <f>SUM(BK1130:BK1146)</f>
        <v>0</v>
      </c>
    </row>
    <row r="1130" spans="1:65" s="171" customFormat="1" ht="16.5" customHeight="1">
      <c r="A1130" s="168"/>
      <c r="B1130" s="169"/>
      <c r="C1130" s="240" t="s">
        <v>1285</v>
      </c>
      <c r="D1130" s="240" t="s">
        <v>139</v>
      </c>
      <c r="E1130" s="241" t="s">
        <v>1286</v>
      </c>
      <c r="F1130" s="242" t="s">
        <v>1287</v>
      </c>
      <c r="G1130" s="243" t="s">
        <v>1288</v>
      </c>
      <c r="H1130" s="244">
        <v>250</v>
      </c>
      <c r="I1130" s="77"/>
      <c r="J1130" s="245">
        <f>ROUND(I1130*H1130,2)</f>
        <v>0</v>
      </c>
      <c r="K1130" s="242" t="s">
        <v>143</v>
      </c>
      <c r="L1130" s="169"/>
      <c r="M1130" s="246" t="s">
        <v>3</v>
      </c>
      <c r="N1130" s="247" t="s">
        <v>41</v>
      </c>
      <c r="O1130" s="248"/>
      <c r="P1130" s="249">
        <f>O1130*H1130</f>
        <v>0</v>
      </c>
      <c r="Q1130" s="249">
        <v>0</v>
      </c>
      <c r="R1130" s="249">
        <f>Q1130*H1130</f>
        <v>0</v>
      </c>
      <c r="S1130" s="249">
        <v>0</v>
      </c>
      <c r="T1130" s="250">
        <f>S1130*H1130</f>
        <v>0</v>
      </c>
      <c r="U1130" s="168"/>
      <c r="V1130" s="168"/>
      <c r="W1130" s="168"/>
      <c r="X1130" s="168"/>
      <c r="Y1130" s="168"/>
      <c r="Z1130" s="168"/>
      <c r="AA1130" s="168"/>
      <c r="AB1130" s="168"/>
      <c r="AC1130" s="168"/>
      <c r="AD1130" s="168"/>
      <c r="AE1130" s="168"/>
      <c r="AR1130" s="251" t="s">
        <v>907</v>
      </c>
      <c r="AT1130" s="251" t="s">
        <v>139</v>
      </c>
      <c r="AU1130" s="251" t="s">
        <v>78</v>
      </c>
      <c r="AY1130" s="160" t="s">
        <v>137</v>
      </c>
      <c r="BE1130" s="252">
        <f>IF(N1130="základní",J1130,0)</f>
        <v>0</v>
      </c>
      <c r="BF1130" s="252">
        <f>IF(N1130="snížená",J1130,0)</f>
        <v>0</v>
      </c>
      <c r="BG1130" s="252">
        <f>IF(N1130="zákl. přenesená",J1130,0)</f>
        <v>0</v>
      </c>
      <c r="BH1130" s="252">
        <f>IF(N1130="sníž. přenesená",J1130,0)</f>
        <v>0</v>
      </c>
      <c r="BI1130" s="252">
        <f>IF(N1130="nulová",J1130,0)</f>
        <v>0</v>
      </c>
      <c r="BJ1130" s="160" t="s">
        <v>78</v>
      </c>
      <c r="BK1130" s="252">
        <f>ROUND(I1130*H1130,2)</f>
        <v>0</v>
      </c>
      <c r="BL1130" s="160" t="s">
        <v>907</v>
      </c>
      <c r="BM1130" s="251" t="s">
        <v>1289</v>
      </c>
    </row>
    <row r="1131" spans="1:65" s="258" customFormat="1" ht="20.399999999999999">
      <c r="B1131" s="259"/>
      <c r="D1131" s="253" t="s">
        <v>148</v>
      </c>
      <c r="E1131" s="260" t="s">
        <v>3</v>
      </c>
      <c r="F1131" s="261" t="s">
        <v>1290</v>
      </c>
      <c r="H1131" s="262">
        <v>250</v>
      </c>
      <c r="L1131" s="259"/>
      <c r="M1131" s="263"/>
      <c r="N1131" s="264"/>
      <c r="O1131" s="264"/>
      <c r="P1131" s="264"/>
      <c r="Q1131" s="264"/>
      <c r="R1131" s="264"/>
      <c r="S1131" s="264"/>
      <c r="T1131" s="265"/>
      <c r="AT1131" s="260" t="s">
        <v>148</v>
      </c>
      <c r="AU1131" s="260" t="s">
        <v>78</v>
      </c>
      <c r="AV1131" s="258" t="s">
        <v>80</v>
      </c>
      <c r="AW1131" s="258" t="s">
        <v>32</v>
      </c>
      <c r="AX1131" s="258" t="s">
        <v>78</v>
      </c>
      <c r="AY1131" s="260" t="s">
        <v>137</v>
      </c>
    </row>
    <row r="1132" spans="1:65" s="171" customFormat="1" ht="16.5" customHeight="1">
      <c r="A1132" s="168"/>
      <c r="B1132" s="169"/>
      <c r="C1132" s="240" t="s">
        <v>1291</v>
      </c>
      <c r="D1132" s="240" t="s">
        <v>139</v>
      </c>
      <c r="E1132" s="241" t="s">
        <v>1292</v>
      </c>
      <c r="F1132" s="242" t="s">
        <v>1293</v>
      </c>
      <c r="G1132" s="243" t="s">
        <v>1288</v>
      </c>
      <c r="H1132" s="244">
        <v>30</v>
      </c>
      <c r="I1132" s="77"/>
      <c r="J1132" s="245">
        <f>ROUND(I1132*H1132,2)</f>
        <v>0</v>
      </c>
      <c r="K1132" s="242" t="s">
        <v>143</v>
      </c>
      <c r="L1132" s="169"/>
      <c r="M1132" s="246" t="s">
        <v>3</v>
      </c>
      <c r="N1132" s="247" t="s">
        <v>41</v>
      </c>
      <c r="O1132" s="248"/>
      <c r="P1132" s="249">
        <f>O1132*H1132</f>
        <v>0</v>
      </c>
      <c r="Q1132" s="249">
        <v>0</v>
      </c>
      <c r="R1132" s="249">
        <f>Q1132*H1132</f>
        <v>0</v>
      </c>
      <c r="S1132" s="249">
        <v>0</v>
      </c>
      <c r="T1132" s="250">
        <f>S1132*H1132</f>
        <v>0</v>
      </c>
      <c r="U1132" s="168"/>
      <c r="V1132" s="168"/>
      <c r="W1132" s="168"/>
      <c r="X1132" s="168"/>
      <c r="Y1132" s="168"/>
      <c r="Z1132" s="168"/>
      <c r="AA1132" s="168"/>
      <c r="AB1132" s="168"/>
      <c r="AC1132" s="168"/>
      <c r="AD1132" s="168"/>
      <c r="AE1132" s="168"/>
      <c r="AR1132" s="251" t="s">
        <v>250</v>
      </c>
      <c r="AT1132" s="251" t="s">
        <v>139</v>
      </c>
      <c r="AU1132" s="251" t="s">
        <v>78</v>
      </c>
      <c r="AY1132" s="160" t="s">
        <v>137</v>
      </c>
      <c r="BE1132" s="252">
        <f>IF(N1132="základní",J1132,0)</f>
        <v>0</v>
      </c>
      <c r="BF1132" s="252">
        <f>IF(N1132="snížená",J1132,0)</f>
        <v>0</v>
      </c>
      <c r="BG1132" s="252">
        <f>IF(N1132="zákl. přenesená",J1132,0)</f>
        <v>0</v>
      </c>
      <c r="BH1132" s="252">
        <f>IF(N1132="sníž. přenesená",J1132,0)</f>
        <v>0</v>
      </c>
      <c r="BI1132" s="252">
        <f>IF(N1132="nulová",J1132,0)</f>
        <v>0</v>
      </c>
      <c r="BJ1132" s="160" t="s">
        <v>78</v>
      </c>
      <c r="BK1132" s="252">
        <f>ROUND(I1132*H1132,2)</f>
        <v>0</v>
      </c>
      <c r="BL1132" s="160" t="s">
        <v>250</v>
      </c>
      <c r="BM1132" s="251" t="s">
        <v>1294</v>
      </c>
    </row>
    <row r="1133" spans="1:65" s="266" customFormat="1">
      <c r="B1133" s="267"/>
      <c r="D1133" s="253" t="s">
        <v>148</v>
      </c>
      <c r="E1133" s="268" t="s">
        <v>3</v>
      </c>
      <c r="F1133" s="269" t="s">
        <v>1295</v>
      </c>
      <c r="H1133" s="268" t="s">
        <v>3</v>
      </c>
      <c r="L1133" s="267"/>
      <c r="M1133" s="270"/>
      <c r="N1133" s="271"/>
      <c r="O1133" s="271"/>
      <c r="P1133" s="271"/>
      <c r="Q1133" s="271"/>
      <c r="R1133" s="271"/>
      <c r="S1133" s="271"/>
      <c r="T1133" s="272"/>
      <c r="AT1133" s="268" t="s">
        <v>148</v>
      </c>
      <c r="AU1133" s="268" t="s">
        <v>78</v>
      </c>
      <c r="AV1133" s="266" t="s">
        <v>78</v>
      </c>
      <c r="AW1133" s="266" t="s">
        <v>32</v>
      </c>
      <c r="AX1133" s="266" t="s">
        <v>70</v>
      </c>
      <c r="AY1133" s="268" t="s">
        <v>137</v>
      </c>
    </row>
    <row r="1134" spans="1:65" s="258" customFormat="1">
      <c r="B1134" s="259"/>
      <c r="D1134" s="253" t="s">
        <v>148</v>
      </c>
      <c r="E1134" s="260" t="s">
        <v>3</v>
      </c>
      <c r="F1134" s="261" t="s">
        <v>1296</v>
      </c>
      <c r="H1134" s="262">
        <v>30</v>
      </c>
      <c r="L1134" s="259"/>
      <c r="M1134" s="263"/>
      <c r="N1134" s="264"/>
      <c r="O1134" s="264"/>
      <c r="P1134" s="264"/>
      <c r="Q1134" s="264"/>
      <c r="R1134" s="264"/>
      <c r="S1134" s="264"/>
      <c r="T1134" s="265"/>
      <c r="AT1134" s="260" t="s">
        <v>148</v>
      </c>
      <c r="AU1134" s="260" t="s">
        <v>78</v>
      </c>
      <c r="AV1134" s="258" t="s">
        <v>80</v>
      </c>
      <c r="AW1134" s="258" t="s">
        <v>32</v>
      </c>
      <c r="AX1134" s="258" t="s">
        <v>78</v>
      </c>
      <c r="AY1134" s="260" t="s">
        <v>137</v>
      </c>
    </row>
    <row r="1135" spans="1:65" s="171" customFormat="1" ht="16.5" customHeight="1">
      <c r="A1135" s="168"/>
      <c r="B1135" s="169"/>
      <c r="C1135" s="240" t="s">
        <v>1297</v>
      </c>
      <c r="D1135" s="240" t="s">
        <v>139</v>
      </c>
      <c r="E1135" s="241" t="s">
        <v>1298</v>
      </c>
      <c r="F1135" s="242" t="s">
        <v>1299</v>
      </c>
      <c r="G1135" s="243" t="s">
        <v>1288</v>
      </c>
      <c r="H1135" s="244">
        <v>80</v>
      </c>
      <c r="I1135" s="77"/>
      <c r="J1135" s="245">
        <f>ROUND(I1135*H1135,2)</f>
        <v>0</v>
      </c>
      <c r="K1135" s="242" t="s">
        <v>143</v>
      </c>
      <c r="L1135" s="169"/>
      <c r="M1135" s="246" t="s">
        <v>3</v>
      </c>
      <c r="N1135" s="247" t="s">
        <v>41</v>
      </c>
      <c r="O1135" s="248"/>
      <c r="P1135" s="249">
        <f>O1135*H1135</f>
        <v>0</v>
      </c>
      <c r="Q1135" s="249">
        <v>0</v>
      </c>
      <c r="R1135" s="249">
        <f>Q1135*H1135</f>
        <v>0</v>
      </c>
      <c r="S1135" s="249">
        <v>0</v>
      </c>
      <c r="T1135" s="250">
        <f>S1135*H1135</f>
        <v>0</v>
      </c>
      <c r="U1135" s="168"/>
      <c r="V1135" s="168"/>
      <c r="W1135" s="168"/>
      <c r="X1135" s="168"/>
      <c r="Y1135" s="168"/>
      <c r="Z1135" s="168"/>
      <c r="AA1135" s="168"/>
      <c r="AB1135" s="168"/>
      <c r="AC1135" s="168"/>
      <c r="AD1135" s="168"/>
      <c r="AE1135" s="168"/>
      <c r="AR1135" s="251" t="s">
        <v>907</v>
      </c>
      <c r="AT1135" s="251" t="s">
        <v>139</v>
      </c>
      <c r="AU1135" s="251" t="s">
        <v>78</v>
      </c>
      <c r="AY1135" s="160" t="s">
        <v>137</v>
      </c>
      <c r="BE1135" s="252">
        <f>IF(N1135="základní",J1135,0)</f>
        <v>0</v>
      </c>
      <c r="BF1135" s="252">
        <f>IF(N1135="snížená",J1135,0)</f>
        <v>0</v>
      </c>
      <c r="BG1135" s="252">
        <f>IF(N1135="zákl. přenesená",J1135,0)</f>
        <v>0</v>
      </c>
      <c r="BH1135" s="252">
        <f>IF(N1135="sníž. přenesená",J1135,0)</f>
        <v>0</v>
      </c>
      <c r="BI1135" s="252">
        <f>IF(N1135="nulová",J1135,0)</f>
        <v>0</v>
      </c>
      <c r="BJ1135" s="160" t="s">
        <v>78</v>
      </c>
      <c r="BK1135" s="252">
        <f>ROUND(I1135*H1135,2)</f>
        <v>0</v>
      </c>
      <c r="BL1135" s="160" t="s">
        <v>907</v>
      </c>
      <c r="BM1135" s="251" t="s">
        <v>1300</v>
      </c>
    </row>
    <row r="1136" spans="1:65" s="266" customFormat="1">
      <c r="B1136" s="267"/>
      <c r="D1136" s="253" t="s">
        <v>148</v>
      </c>
      <c r="E1136" s="268" t="s">
        <v>3</v>
      </c>
      <c r="F1136" s="269" t="s">
        <v>1301</v>
      </c>
      <c r="H1136" s="268" t="s">
        <v>3</v>
      </c>
      <c r="L1136" s="267"/>
      <c r="M1136" s="270"/>
      <c r="N1136" s="271"/>
      <c r="O1136" s="271"/>
      <c r="P1136" s="271"/>
      <c r="Q1136" s="271"/>
      <c r="R1136" s="271"/>
      <c r="S1136" s="271"/>
      <c r="T1136" s="272"/>
      <c r="AT1136" s="268" t="s">
        <v>148</v>
      </c>
      <c r="AU1136" s="268" t="s">
        <v>78</v>
      </c>
      <c r="AV1136" s="266" t="s">
        <v>78</v>
      </c>
      <c r="AW1136" s="266" t="s">
        <v>32</v>
      </c>
      <c r="AX1136" s="266" t="s">
        <v>70</v>
      </c>
      <c r="AY1136" s="268" t="s">
        <v>137</v>
      </c>
    </row>
    <row r="1137" spans="1:65" s="258" customFormat="1">
      <c r="B1137" s="259"/>
      <c r="D1137" s="253" t="s">
        <v>148</v>
      </c>
      <c r="E1137" s="260" t="s">
        <v>3</v>
      </c>
      <c r="F1137" s="261" t="s">
        <v>1302</v>
      </c>
      <c r="H1137" s="262">
        <v>80</v>
      </c>
      <c r="L1137" s="259"/>
      <c r="M1137" s="263"/>
      <c r="N1137" s="264"/>
      <c r="O1137" s="264"/>
      <c r="P1137" s="264"/>
      <c r="Q1137" s="264"/>
      <c r="R1137" s="264"/>
      <c r="S1137" s="264"/>
      <c r="T1137" s="265"/>
      <c r="AT1137" s="260" t="s">
        <v>148</v>
      </c>
      <c r="AU1137" s="260" t="s">
        <v>78</v>
      </c>
      <c r="AV1137" s="258" t="s">
        <v>80</v>
      </c>
      <c r="AW1137" s="258" t="s">
        <v>32</v>
      </c>
      <c r="AX1137" s="258" t="s">
        <v>78</v>
      </c>
      <c r="AY1137" s="260" t="s">
        <v>137</v>
      </c>
    </row>
    <row r="1138" spans="1:65" s="171" customFormat="1" ht="16.5" customHeight="1">
      <c r="A1138" s="168"/>
      <c r="B1138" s="169"/>
      <c r="C1138" s="240" t="s">
        <v>1303</v>
      </c>
      <c r="D1138" s="240" t="s">
        <v>139</v>
      </c>
      <c r="E1138" s="241" t="s">
        <v>1304</v>
      </c>
      <c r="F1138" s="242" t="s">
        <v>1305</v>
      </c>
      <c r="G1138" s="243" t="s">
        <v>1288</v>
      </c>
      <c r="H1138" s="244">
        <v>180</v>
      </c>
      <c r="I1138" s="77"/>
      <c r="J1138" s="245">
        <f>ROUND(I1138*H1138,2)</f>
        <v>0</v>
      </c>
      <c r="K1138" s="242" t="s">
        <v>143</v>
      </c>
      <c r="L1138" s="169"/>
      <c r="M1138" s="246" t="s">
        <v>3</v>
      </c>
      <c r="N1138" s="247" t="s">
        <v>41</v>
      </c>
      <c r="O1138" s="248"/>
      <c r="P1138" s="249">
        <f>O1138*H1138</f>
        <v>0</v>
      </c>
      <c r="Q1138" s="249">
        <v>0</v>
      </c>
      <c r="R1138" s="249">
        <f>Q1138*H1138</f>
        <v>0</v>
      </c>
      <c r="S1138" s="249">
        <v>0</v>
      </c>
      <c r="T1138" s="250">
        <f>S1138*H1138</f>
        <v>0</v>
      </c>
      <c r="U1138" s="168"/>
      <c r="V1138" s="168"/>
      <c r="W1138" s="168"/>
      <c r="X1138" s="168"/>
      <c r="Y1138" s="168"/>
      <c r="Z1138" s="168"/>
      <c r="AA1138" s="168"/>
      <c r="AB1138" s="168"/>
      <c r="AC1138" s="168"/>
      <c r="AD1138" s="168"/>
      <c r="AE1138" s="168"/>
      <c r="AR1138" s="251" t="s">
        <v>907</v>
      </c>
      <c r="AT1138" s="251" t="s">
        <v>139</v>
      </c>
      <c r="AU1138" s="251" t="s">
        <v>78</v>
      </c>
      <c r="AY1138" s="160" t="s">
        <v>137</v>
      </c>
      <c r="BE1138" s="252">
        <f>IF(N1138="základní",J1138,0)</f>
        <v>0</v>
      </c>
      <c r="BF1138" s="252">
        <f>IF(N1138="snížená",J1138,0)</f>
        <v>0</v>
      </c>
      <c r="BG1138" s="252">
        <f>IF(N1138="zákl. přenesená",J1138,0)</f>
        <v>0</v>
      </c>
      <c r="BH1138" s="252">
        <f>IF(N1138="sníž. přenesená",J1138,0)</f>
        <v>0</v>
      </c>
      <c r="BI1138" s="252">
        <f>IF(N1138="nulová",J1138,0)</f>
        <v>0</v>
      </c>
      <c r="BJ1138" s="160" t="s">
        <v>78</v>
      </c>
      <c r="BK1138" s="252">
        <f>ROUND(I1138*H1138,2)</f>
        <v>0</v>
      </c>
      <c r="BL1138" s="160" t="s">
        <v>907</v>
      </c>
      <c r="BM1138" s="251" t="s">
        <v>1306</v>
      </c>
    </row>
    <row r="1139" spans="1:65" s="258" customFormat="1">
      <c r="B1139" s="259"/>
      <c r="D1139" s="253" t="s">
        <v>148</v>
      </c>
      <c r="E1139" s="260" t="s">
        <v>3</v>
      </c>
      <c r="F1139" s="261" t="s">
        <v>1307</v>
      </c>
      <c r="H1139" s="262">
        <v>20</v>
      </c>
      <c r="L1139" s="259"/>
      <c r="M1139" s="263"/>
      <c r="N1139" s="264"/>
      <c r="O1139" s="264"/>
      <c r="P1139" s="264"/>
      <c r="Q1139" s="264"/>
      <c r="R1139" s="264"/>
      <c r="S1139" s="264"/>
      <c r="T1139" s="265"/>
      <c r="AT1139" s="260" t="s">
        <v>148</v>
      </c>
      <c r="AU1139" s="260" t="s">
        <v>78</v>
      </c>
      <c r="AV1139" s="258" t="s">
        <v>80</v>
      </c>
      <c r="AW1139" s="258" t="s">
        <v>32</v>
      </c>
      <c r="AX1139" s="258" t="s">
        <v>70</v>
      </c>
      <c r="AY1139" s="260" t="s">
        <v>137</v>
      </c>
    </row>
    <row r="1140" spans="1:65" s="258" customFormat="1">
      <c r="B1140" s="259"/>
      <c r="D1140" s="253" t="s">
        <v>148</v>
      </c>
      <c r="E1140" s="260" t="s">
        <v>3</v>
      </c>
      <c r="F1140" s="261" t="s">
        <v>1308</v>
      </c>
      <c r="H1140" s="262">
        <v>32</v>
      </c>
      <c r="L1140" s="259"/>
      <c r="M1140" s="263"/>
      <c r="N1140" s="264"/>
      <c r="O1140" s="264"/>
      <c r="P1140" s="264"/>
      <c r="Q1140" s="264"/>
      <c r="R1140" s="264"/>
      <c r="S1140" s="264"/>
      <c r="T1140" s="265"/>
      <c r="AT1140" s="260" t="s">
        <v>148</v>
      </c>
      <c r="AU1140" s="260" t="s">
        <v>78</v>
      </c>
      <c r="AV1140" s="258" t="s">
        <v>80</v>
      </c>
      <c r="AW1140" s="258" t="s">
        <v>32</v>
      </c>
      <c r="AX1140" s="258" t="s">
        <v>70</v>
      </c>
      <c r="AY1140" s="260" t="s">
        <v>137</v>
      </c>
    </row>
    <row r="1141" spans="1:65" s="258" customFormat="1" ht="20.399999999999999">
      <c r="B1141" s="259"/>
      <c r="D1141" s="253" t="s">
        <v>148</v>
      </c>
      <c r="E1141" s="260" t="s">
        <v>3</v>
      </c>
      <c r="F1141" s="261" t="s">
        <v>1309</v>
      </c>
      <c r="H1141" s="262">
        <v>32</v>
      </c>
      <c r="L1141" s="259"/>
      <c r="M1141" s="263"/>
      <c r="N1141" s="264"/>
      <c r="O1141" s="264"/>
      <c r="P1141" s="264"/>
      <c r="Q1141" s="264"/>
      <c r="R1141" s="264"/>
      <c r="S1141" s="264"/>
      <c r="T1141" s="265"/>
      <c r="AT1141" s="260" t="s">
        <v>148</v>
      </c>
      <c r="AU1141" s="260" t="s">
        <v>78</v>
      </c>
      <c r="AV1141" s="258" t="s">
        <v>80</v>
      </c>
      <c r="AW1141" s="258" t="s">
        <v>32</v>
      </c>
      <c r="AX1141" s="258" t="s">
        <v>70</v>
      </c>
      <c r="AY1141" s="260" t="s">
        <v>137</v>
      </c>
    </row>
    <row r="1142" spans="1:65" s="258" customFormat="1">
      <c r="B1142" s="259"/>
      <c r="D1142" s="253" t="s">
        <v>148</v>
      </c>
      <c r="E1142" s="260" t="s">
        <v>3</v>
      </c>
      <c r="F1142" s="261" t="s">
        <v>1310</v>
      </c>
      <c r="H1142" s="262">
        <v>48</v>
      </c>
      <c r="L1142" s="259"/>
      <c r="M1142" s="263"/>
      <c r="N1142" s="264"/>
      <c r="O1142" s="264"/>
      <c r="P1142" s="264"/>
      <c r="Q1142" s="264"/>
      <c r="R1142" s="264"/>
      <c r="S1142" s="264"/>
      <c r="T1142" s="265"/>
      <c r="AT1142" s="260" t="s">
        <v>148</v>
      </c>
      <c r="AU1142" s="260" t="s">
        <v>78</v>
      </c>
      <c r="AV1142" s="258" t="s">
        <v>80</v>
      </c>
      <c r="AW1142" s="258" t="s">
        <v>32</v>
      </c>
      <c r="AX1142" s="258" t="s">
        <v>70</v>
      </c>
      <c r="AY1142" s="260" t="s">
        <v>137</v>
      </c>
    </row>
    <row r="1143" spans="1:65" s="258" customFormat="1">
      <c r="B1143" s="259"/>
      <c r="D1143" s="253" t="s">
        <v>148</v>
      </c>
      <c r="E1143" s="260" t="s">
        <v>3</v>
      </c>
      <c r="F1143" s="261" t="s">
        <v>1311</v>
      </c>
      <c r="H1143" s="262">
        <v>48</v>
      </c>
      <c r="L1143" s="259"/>
      <c r="M1143" s="263"/>
      <c r="N1143" s="264"/>
      <c r="O1143" s="264"/>
      <c r="P1143" s="264"/>
      <c r="Q1143" s="264"/>
      <c r="R1143" s="264"/>
      <c r="S1143" s="264"/>
      <c r="T1143" s="265"/>
      <c r="AT1143" s="260" t="s">
        <v>148</v>
      </c>
      <c r="AU1143" s="260" t="s">
        <v>78</v>
      </c>
      <c r="AV1143" s="258" t="s">
        <v>80</v>
      </c>
      <c r="AW1143" s="258" t="s">
        <v>32</v>
      </c>
      <c r="AX1143" s="258" t="s">
        <v>70</v>
      </c>
      <c r="AY1143" s="260" t="s">
        <v>137</v>
      </c>
    </row>
    <row r="1144" spans="1:65" s="273" customFormat="1">
      <c r="B1144" s="274"/>
      <c r="D1144" s="253" t="s">
        <v>148</v>
      </c>
      <c r="E1144" s="275" t="s">
        <v>3</v>
      </c>
      <c r="F1144" s="276" t="s">
        <v>184</v>
      </c>
      <c r="H1144" s="277">
        <v>180</v>
      </c>
      <c r="L1144" s="274"/>
      <c r="M1144" s="278"/>
      <c r="N1144" s="279"/>
      <c r="O1144" s="279"/>
      <c r="P1144" s="279"/>
      <c r="Q1144" s="279"/>
      <c r="R1144" s="279"/>
      <c r="S1144" s="279"/>
      <c r="T1144" s="280"/>
      <c r="AT1144" s="275" t="s">
        <v>148</v>
      </c>
      <c r="AU1144" s="275" t="s">
        <v>78</v>
      </c>
      <c r="AV1144" s="273" t="s">
        <v>144</v>
      </c>
      <c r="AW1144" s="273" t="s">
        <v>32</v>
      </c>
      <c r="AX1144" s="273" t="s">
        <v>78</v>
      </c>
      <c r="AY1144" s="275" t="s">
        <v>137</v>
      </c>
    </row>
    <row r="1145" spans="1:65" s="171" customFormat="1" ht="24" customHeight="1">
      <c r="A1145" s="168"/>
      <c r="B1145" s="169"/>
      <c r="C1145" s="240" t="s">
        <v>1312</v>
      </c>
      <c r="D1145" s="240" t="s">
        <v>139</v>
      </c>
      <c r="E1145" s="241" t="s">
        <v>1313</v>
      </c>
      <c r="F1145" s="242" t="s">
        <v>1314</v>
      </c>
      <c r="G1145" s="243" t="s">
        <v>1288</v>
      </c>
      <c r="H1145" s="244">
        <v>64</v>
      </c>
      <c r="I1145" s="77"/>
      <c r="J1145" s="245">
        <f>ROUND(I1145*H1145,2)</f>
        <v>0</v>
      </c>
      <c r="K1145" s="242" t="s">
        <v>143</v>
      </c>
      <c r="L1145" s="169"/>
      <c r="M1145" s="246" t="s">
        <v>3</v>
      </c>
      <c r="N1145" s="247" t="s">
        <v>41</v>
      </c>
      <c r="O1145" s="248"/>
      <c r="P1145" s="249">
        <f>O1145*H1145</f>
        <v>0</v>
      </c>
      <c r="Q1145" s="249">
        <v>0</v>
      </c>
      <c r="R1145" s="249">
        <f>Q1145*H1145</f>
        <v>0</v>
      </c>
      <c r="S1145" s="249">
        <v>0</v>
      </c>
      <c r="T1145" s="250">
        <f>S1145*H1145</f>
        <v>0</v>
      </c>
      <c r="U1145" s="168"/>
      <c r="V1145" s="168"/>
      <c r="W1145" s="168"/>
      <c r="X1145" s="168"/>
      <c r="Y1145" s="168"/>
      <c r="Z1145" s="168"/>
      <c r="AA1145" s="168"/>
      <c r="AB1145" s="168"/>
      <c r="AC1145" s="168"/>
      <c r="AD1145" s="168"/>
      <c r="AE1145" s="168"/>
      <c r="AR1145" s="251" t="s">
        <v>907</v>
      </c>
      <c r="AT1145" s="251" t="s">
        <v>139</v>
      </c>
      <c r="AU1145" s="251" t="s">
        <v>78</v>
      </c>
      <c r="AY1145" s="160" t="s">
        <v>137</v>
      </c>
      <c r="BE1145" s="252">
        <f>IF(N1145="základní",J1145,0)</f>
        <v>0</v>
      </c>
      <c r="BF1145" s="252">
        <f>IF(N1145="snížená",J1145,0)</f>
        <v>0</v>
      </c>
      <c r="BG1145" s="252">
        <f>IF(N1145="zákl. přenesená",J1145,0)</f>
        <v>0</v>
      </c>
      <c r="BH1145" s="252">
        <f>IF(N1145="sníž. přenesená",J1145,0)</f>
        <v>0</v>
      </c>
      <c r="BI1145" s="252">
        <f>IF(N1145="nulová",J1145,0)</f>
        <v>0</v>
      </c>
      <c r="BJ1145" s="160" t="s">
        <v>78</v>
      </c>
      <c r="BK1145" s="252">
        <f>ROUND(I1145*H1145,2)</f>
        <v>0</v>
      </c>
      <c r="BL1145" s="160" t="s">
        <v>907</v>
      </c>
      <c r="BM1145" s="251" t="s">
        <v>1315</v>
      </c>
    </row>
    <row r="1146" spans="1:65" s="258" customFormat="1" ht="20.399999999999999">
      <c r="B1146" s="259"/>
      <c r="D1146" s="253" t="s">
        <v>148</v>
      </c>
      <c r="E1146" s="260" t="s">
        <v>3</v>
      </c>
      <c r="F1146" s="261" t="s">
        <v>1316</v>
      </c>
      <c r="H1146" s="262">
        <v>64</v>
      </c>
      <c r="L1146" s="259"/>
      <c r="M1146" s="298"/>
      <c r="N1146" s="299"/>
      <c r="O1146" s="299"/>
      <c r="P1146" s="299"/>
      <c r="Q1146" s="299"/>
      <c r="R1146" s="299"/>
      <c r="S1146" s="299"/>
      <c r="T1146" s="300"/>
      <c r="AT1146" s="260" t="s">
        <v>148</v>
      </c>
      <c r="AU1146" s="260" t="s">
        <v>78</v>
      </c>
      <c r="AV1146" s="258" t="s">
        <v>80</v>
      </c>
      <c r="AW1146" s="258" t="s">
        <v>32</v>
      </c>
      <c r="AX1146" s="258" t="s">
        <v>78</v>
      </c>
      <c r="AY1146" s="260" t="s">
        <v>137</v>
      </c>
    </row>
    <row r="1147" spans="1:65" s="171" customFormat="1" ht="6.9" customHeight="1">
      <c r="A1147" s="168"/>
      <c r="B1147" s="192"/>
      <c r="C1147" s="193"/>
      <c r="D1147" s="193"/>
      <c r="E1147" s="193"/>
      <c r="F1147" s="193"/>
      <c r="G1147" s="193"/>
      <c r="H1147" s="193"/>
      <c r="I1147" s="193"/>
      <c r="J1147" s="193"/>
      <c r="K1147" s="193"/>
      <c r="L1147" s="169"/>
      <c r="M1147" s="168"/>
      <c r="O1147" s="168"/>
      <c r="P1147" s="168"/>
      <c r="Q1147" s="168"/>
      <c r="R1147" s="168"/>
      <c r="S1147" s="168"/>
      <c r="T1147" s="168"/>
      <c r="U1147" s="168"/>
      <c r="V1147" s="168"/>
      <c r="W1147" s="168"/>
      <c r="X1147" s="168"/>
      <c r="Y1147" s="168"/>
      <c r="Z1147" s="168"/>
      <c r="AA1147" s="168"/>
      <c r="AB1147" s="168"/>
      <c r="AC1147" s="168"/>
      <c r="AD1147" s="168"/>
      <c r="AE1147" s="168"/>
    </row>
  </sheetData>
  <sheetProtection algorithmName="SHA-512" hashValue="6r4USYzDiK87/WZC6B2Xrdfuv27Jo92VeEPk9FWJb3mQJfN1J00bUE963tGrQG/rm1KJFWXrP2EsBwwB7bDJkg==" saltValue="ZuYQmgQWP8/Pa9NzTjtjww==" spinCount="100000" sheet="1" objects="1" scenarios="1"/>
  <autoFilter ref="C100:K1146"/>
  <mergeCells count="9">
    <mergeCell ref="E50:H50"/>
    <mergeCell ref="E91:H91"/>
    <mergeCell ref="E93:H93"/>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95"/>
  <sheetViews>
    <sheetView showGridLines="0" topLeftCell="A44" workbookViewId="0">
      <selection activeCell="E18" sqref="E18:H18"/>
    </sheetView>
  </sheetViews>
  <sheetFormatPr defaultRowHeight="10.199999999999999"/>
  <cols>
    <col min="1" max="1" width="8.28515625" style="159" customWidth="1"/>
    <col min="2" max="2" width="1.7109375" style="159" customWidth="1"/>
    <col min="3" max="3" width="4.140625" style="159" customWidth="1"/>
    <col min="4" max="4" width="4.28515625" style="159" customWidth="1"/>
    <col min="5" max="5" width="17.140625" style="159" customWidth="1"/>
    <col min="6" max="6" width="100.85546875" style="159" customWidth="1"/>
    <col min="7" max="7" width="7" style="159" customWidth="1"/>
    <col min="8" max="8" width="11.42578125" style="159" customWidth="1"/>
    <col min="9" max="11" width="20.140625" style="159" customWidth="1"/>
    <col min="12" max="12" width="9.28515625" style="159" customWidth="1"/>
    <col min="13" max="13" width="10.85546875" style="159" hidden="1" customWidth="1"/>
    <col min="14" max="14" width="9.28515625" style="159" hidden="1"/>
    <col min="15" max="20" width="14.140625" style="159" hidden="1" customWidth="1"/>
    <col min="21" max="21" width="16.28515625" style="159" hidden="1" customWidth="1"/>
    <col min="22" max="22" width="12.28515625" style="159" customWidth="1"/>
    <col min="23" max="23" width="16.28515625" style="159" customWidth="1"/>
    <col min="24" max="24" width="12.28515625" style="159" customWidth="1"/>
    <col min="25" max="25" width="15" style="159" customWidth="1"/>
    <col min="26" max="26" width="11" style="159" customWidth="1"/>
    <col min="27" max="27" width="15" style="159" customWidth="1"/>
    <col min="28" max="28" width="16.28515625" style="159" customWidth="1"/>
    <col min="29" max="29" width="11" style="159" customWidth="1"/>
    <col min="30" max="30" width="15" style="159" customWidth="1"/>
    <col min="31" max="31" width="16.28515625" style="159" customWidth="1"/>
    <col min="32" max="43" width="9.140625" style="159"/>
    <col min="44" max="65" width="9.28515625" style="159" hidden="1"/>
    <col min="66" max="16384" width="9.140625" style="159"/>
  </cols>
  <sheetData>
    <row r="2" spans="1:46" ht="36.9" customHeight="1">
      <c r="L2" s="349" t="s">
        <v>6</v>
      </c>
      <c r="M2" s="350"/>
      <c r="N2" s="350"/>
      <c r="O2" s="350"/>
      <c r="P2" s="350"/>
      <c r="Q2" s="350"/>
      <c r="R2" s="350"/>
      <c r="S2" s="350"/>
      <c r="T2" s="350"/>
      <c r="U2" s="350"/>
      <c r="V2" s="350"/>
      <c r="AT2" s="160" t="s">
        <v>82</v>
      </c>
    </row>
    <row r="3" spans="1:46" ht="6.9" customHeight="1">
      <c r="B3" s="162"/>
      <c r="C3" s="163"/>
      <c r="D3" s="163"/>
      <c r="E3" s="163"/>
      <c r="F3" s="163"/>
      <c r="G3" s="163"/>
      <c r="H3" s="163"/>
      <c r="I3" s="163"/>
      <c r="J3" s="163"/>
      <c r="K3" s="163"/>
      <c r="L3" s="164"/>
      <c r="AT3" s="160" t="s">
        <v>80</v>
      </c>
    </row>
    <row r="4" spans="1:46" ht="24.9" customHeight="1">
      <c r="B4" s="164"/>
      <c r="D4" s="165" t="s">
        <v>87</v>
      </c>
      <c r="L4" s="164"/>
      <c r="M4" s="166" t="s">
        <v>11</v>
      </c>
      <c r="AT4" s="160" t="s">
        <v>4</v>
      </c>
    </row>
    <row r="5" spans="1:46" ht="6.9" customHeight="1">
      <c r="B5" s="164"/>
      <c r="L5" s="164"/>
    </row>
    <row r="6" spans="1:46" ht="12" customHeight="1">
      <c r="B6" s="164"/>
      <c r="D6" s="167" t="s">
        <v>17</v>
      </c>
      <c r="L6" s="164"/>
    </row>
    <row r="7" spans="1:46" ht="16.5" customHeight="1">
      <c r="B7" s="164"/>
      <c r="E7" s="347" t="str">
        <f>'Rekapitulace stavby'!K6</f>
        <v>BROUMOV - ONN Broumov-snížení energetické náročnosti (2019)</v>
      </c>
      <c r="F7" s="348"/>
      <c r="G7" s="348"/>
      <c r="H7" s="348"/>
      <c r="L7" s="164"/>
    </row>
    <row r="8" spans="1:46" s="171" customFormat="1" ht="12" customHeight="1">
      <c r="A8" s="168"/>
      <c r="B8" s="169"/>
      <c r="C8" s="168"/>
      <c r="D8" s="167" t="s">
        <v>94</v>
      </c>
      <c r="E8" s="168"/>
      <c r="F8" s="168"/>
      <c r="G8" s="168"/>
      <c r="H8" s="168"/>
      <c r="I8" s="168"/>
      <c r="J8" s="168"/>
      <c r="K8" s="168"/>
      <c r="L8" s="170"/>
      <c r="S8" s="168"/>
      <c r="T8" s="168"/>
      <c r="U8" s="168"/>
      <c r="V8" s="168"/>
      <c r="W8" s="168"/>
      <c r="X8" s="168"/>
      <c r="Y8" s="168"/>
      <c r="Z8" s="168"/>
      <c r="AA8" s="168"/>
      <c r="AB8" s="168"/>
      <c r="AC8" s="168"/>
      <c r="AD8" s="168"/>
      <c r="AE8" s="168"/>
    </row>
    <row r="9" spans="1:46" s="171" customFormat="1" ht="16.5" customHeight="1">
      <c r="A9" s="168"/>
      <c r="B9" s="169"/>
      <c r="C9" s="168"/>
      <c r="D9" s="168"/>
      <c r="E9" s="345" t="s">
        <v>1317</v>
      </c>
      <c r="F9" s="346"/>
      <c r="G9" s="346"/>
      <c r="H9" s="346"/>
      <c r="I9" s="168"/>
      <c r="J9" s="168"/>
      <c r="K9" s="168"/>
      <c r="L9" s="170"/>
      <c r="S9" s="168"/>
      <c r="T9" s="168"/>
      <c r="U9" s="168"/>
      <c r="V9" s="168"/>
      <c r="W9" s="168"/>
      <c r="X9" s="168"/>
      <c r="Y9" s="168"/>
      <c r="Z9" s="168"/>
      <c r="AA9" s="168"/>
      <c r="AB9" s="168"/>
      <c r="AC9" s="168"/>
      <c r="AD9" s="168"/>
      <c r="AE9" s="168"/>
    </row>
    <row r="10" spans="1:46" s="171" customFormat="1">
      <c r="A10" s="168"/>
      <c r="B10" s="169"/>
      <c r="C10" s="168"/>
      <c r="D10" s="168"/>
      <c r="E10" s="168"/>
      <c r="F10" s="168"/>
      <c r="G10" s="168"/>
      <c r="H10" s="168"/>
      <c r="I10" s="168"/>
      <c r="J10" s="168"/>
      <c r="K10" s="168"/>
      <c r="L10" s="170"/>
      <c r="S10" s="168"/>
      <c r="T10" s="168"/>
      <c r="U10" s="168"/>
      <c r="V10" s="168"/>
      <c r="W10" s="168"/>
      <c r="X10" s="168"/>
      <c r="Y10" s="168"/>
      <c r="Z10" s="168"/>
      <c r="AA10" s="168"/>
      <c r="AB10" s="168"/>
      <c r="AC10" s="168"/>
      <c r="AD10" s="168"/>
      <c r="AE10" s="168"/>
    </row>
    <row r="11" spans="1:46" s="171" customFormat="1" ht="12" customHeight="1">
      <c r="A11" s="168"/>
      <c r="B11" s="169"/>
      <c r="C11" s="168"/>
      <c r="D11" s="167" t="s">
        <v>18</v>
      </c>
      <c r="E11" s="168"/>
      <c r="F11" s="172" t="s">
        <v>3</v>
      </c>
      <c r="G11" s="168"/>
      <c r="H11" s="168"/>
      <c r="I11" s="167" t="s">
        <v>19</v>
      </c>
      <c r="J11" s="172" t="s">
        <v>3</v>
      </c>
      <c r="K11" s="168"/>
      <c r="L11" s="170"/>
      <c r="S11" s="168"/>
      <c r="T11" s="168"/>
      <c r="U11" s="168"/>
      <c r="V11" s="168"/>
      <c r="W11" s="168"/>
      <c r="X11" s="168"/>
      <c r="Y11" s="168"/>
      <c r="Z11" s="168"/>
      <c r="AA11" s="168"/>
      <c r="AB11" s="168"/>
      <c r="AC11" s="168"/>
      <c r="AD11" s="168"/>
      <c r="AE11" s="168"/>
    </row>
    <row r="12" spans="1:46" s="171" customFormat="1" ht="12" customHeight="1">
      <c r="A12" s="168"/>
      <c r="B12" s="169"/>
      <c r="C12" s="168"/>
      <c r="D12" s="167" t="s">
        <v>20</v>
      </c>
      <c r="E12" s="168"/>
      <c r="F12" s="172" t="s">
        <v>21</v>
      </c>
      <c r="G12" s="168"/>
      <c r="H12" s="168"/>
      <c r="I12" s="167" t="s">
        <v>22</v>
      </c>
      <c r="J12" s="173" t="str">
        <f>'Rekapitulace stavby'!AN8</f>
        <v>1. 12. 2019</v>
      </c>
      <c r="K12" s="168"/>
      <c r="L12" s="170"/>
      <c r="S12" s="168"/>
      <c r="T12" s="168"/>
      <c r="U12" s="168"/>
      <c r="V12" s="168"/>
      <c r="W12" s="168"/>
      <c r="X12" s="168"/>
      <c r="Y12" s="168"/>
      <c r="Z12" s="168"/>
      <c r="AA12" s="168"/>
      <c r="AB12" s="168"/>
      <c r="AC12" s="168"/>
      <c r="AD12" s="168"/>
      <c r="AE12" s="168"/>
    </row>
    <row r="13" spans="1:46" s="171" customFormat="1" ht="10.8" customHeight="1">
      <c r="A13" s="168"/>
      <c r="B13" s="169"/>
      <c r="C13" s="168"/>
      <c r="D13" s="168"/>
      <c r="E13" s="168"/>
      <c r="F13" s="168"/>
      <c r="G13" s="168"/>
      <c r="H13" s="168"/>
      <c r="I13" s="168"/>
      <c r="J13" s="168"/>
      <c r="K13" s="168"/>
      <c r="L13" s="170"/>
      <c r="S13" s="168"/>
      <c r="T13" s="168"/>
      <c r="U13" s="168"/>
      <c r="V13" s="168"/>
      <c r="W13" s="168"/>
      <c r="X13" s="168"/>
      <c r="Y13" s="168"/>
      <c r="Z13" s="168"/>
      <c r="AA13" s="168"/>
      <c r="AB13" s="168"/>
      <c r="AC13" s="168"/>
      <c r="AD13" s="168"/>
      <c r="AE13" s="168"/>
    </row>
    <row r="14" spans="1:46" s="171" customFormat="1" ht="12" customHeight="1">
      <c r="A14" s="168"/>
      <c r="B14" s="169"/>
      <c r="C14" s="168"/>
      <c r="D14" s="167" t="s">
        <v>24</v>
      </c>
      <c r="E14" s="168"/>
      <c r="F14" s="168"/>
      <c r="G14" s="168"/>
      <c r="H14" s="168"/>
      <c r="I14" s="167" t="s">
        <v>25</v>
      </c>
      <c r="J14" s="172" t="str">
        <f>IF('Rekapitulace stavby'!AN10="","",'Rekapitulace stavby'!AN10)</f>
        <v/>
      </c>
      <c r="K14" s="168"/>
      <c r="L14" s="170"/>
      <c r="S14" s="168"/>
      <c r="T14" s="168"/>
      <c r="U14" s="168"/>
      <c r="V14" s="168"/>
      <c r="W14" s="168"/>
      <c r="X14" s="168"/>
      <c r="Y14" s="168"/>
      <c r="Z14" s="168"/>
      <c r="AA14" s="168"/>
      <c r="AB14" s="168"/>
      <c r="AC14" s="168"/>
      <c r="AD14" s="168"/>
      <c r="AE14" s="168"/>
    </row>
    <row r="15" spans="1:46" s="171" customFormat="1" ht="18" customHeight="1">
      <c r="A15" s="168"/>
      <c r="B15" s="169"/>
      <c r="C15" s="168"/>
      <c r="D15" s="168"/>
      <c r="E15" s="172" t="str">
        <f>IF('Rekapitulace stavby'!E11="","",'Rekapitulace stavby'!E11)</f>
        <v>KRÁLOVÉHRADECKÝ KRAJ</v>
      </c>
      <c r="F15" s="168"/>
      <c r="G15" s="168"/>
      <c r="H15" s="168"/>
      <c r="I15" s="167" t="s">
        <v>27</v>
      </c>
      <c r="J15" s="172" t="str">
        <f>IF('Rekapitulace stavby'!AN11="","",'Rekapitulace stavby'!AN11)</f>
        <v/>
      </c>
      <c r="K15" s="168"/>
      <c r="L15" s="170"/>
      <c r="S15" s="168"/>
      <c r="T15" s="168"/>
      <c r="U15" s="168"/>
      <c r="V15" s="168"/>
      <c r="W15" s="168"/>
      <c r="X15" s="168"/>
      <c r="Y15" s="168"/>
      <c r="Z15" s="168"/>
      <c r="AA15" s="168"/>
      <c r="AB15" s="168"/>
      <c r="AC15" s="168"/>
      <c r="AD15" s="168"/>
      <c r="AE15" s="168"/>
    </row>
    <row r="16" spans="1:46" s="171" customFormat="1" ht="6.9" customHeight="1">
      <c r="A16" s="168"/>
      <c r="B16" s="169"/>
      <c r="C16" s="168"/>
      <c r="D16" s="168"/>
      <c r="E16" s="168"/>
      <c r="F16" s="168"/>
      <c r="G16" s="168"/>
      <c r="H16" s="168"/>
      <c r="I16" s="168"/>
      <c r="J16" s="168"/>
      <c r="K16" s="168"/>
      <c r="L16" s="170"/>
      <c r="S16" s="168"/>
      <c r="T16" s="168"/>
      <c r="U16" s="168"/>
      <c r="V16" s="168"/>
      <c r="W16" s="168"/>
      <c r="X16" s="168"/>
      <c r="Y16" s="168"/>
      <c r="Z16" s="168"/>
      <c r="AA16" s="168"/>
      <c r="AB16" s="168"/>
      <c r="AC16" s="168"/>
      <c r="AD16" s="168"/>
      <c r="AE16" s="168"/>
    </row>
    <row r="17" spans="1:31" s="171" customFormat="1" ht="12" customHeight="1">
      <c r="A17" s="168"/>
      <c r="B17" s="169"/>
      <c r="C17" s="168"/>
      <c r="D17" s="167" t="s">
        <v>28</v>
      </c>
      <c r="E17" s="168"/>
      <c r="F17" s="168"/>
      <c r="G17" s="168"/>
      <c r="H17" s="168"/>
      <c r="I17" s="167" t="s">
        <v>25</v>
      </c>
      <c r="J17" s="158" t="str">
        <f>'Rekapitulace stavby'!AN13</f>
        <v>Vyplň údaj</v>
      </c>
      <c r="K17" s="168"/>
      <c r="L17" s="170"/>
      <c r="S17" s="168"/>
      <c r="T17" s="168"/>
      <c r="U17" s="168"/>
      <c r="V17" s="168"/>
      <c r="W17" s="168"/>
      <c r="X17" s="168"/>
      <c r="Y17" s="168"/>
      <c r="Z17" s="168"/>
      <c r="AA17" s="168"/>
      <c r="AB17" s="168"/>
      <c r="AC17" s="168"/>
      <c r="AD17" s="168"/>
      <c r="AE17" s="168"/>
    </row>
    <row r="18" spans="1:31" s="171" customFormat="1" ht="18" customHeight="1">
      <c r="A18" s="168"/>
      <c r="B18" s="169"/>
      <c r="C18" s="168"/>
      <c r="D18" s="168"/>
      <c r="E18" s="351" t="str">
        <f>'Rekapitulace stavby'!E14</f>
        <v>Vyplň údaj</v>
      </c>
      <c r="F18" s="352"/>
      <c r="G18" s="352"/>
      <c r="H18" s="352"/>
      <c r="I18" s="167" t="s">
        <v>27</v>
      </c>
      <c r="J18" s="158" t="str">
        <f>'Rekapitulace stavby'!AN14</f>
        <v>Vyplň údaj</v>
      </c>
      <c r="K18" s="168"/>
      <c r="L18" s="170"/>
      <c r="S18" s="168"/>
      <c r="T18" s="168"/>
      <c r="U18" s="168"/>
      <c r="V18" s="168"/>
      <c r="W18" s="168"/>
      <c r="X18" s="168"/>
      <c r="Y18" s="168"/>
      <c r="Z18" s="168"/>
      <c r="AA18" s="168"/>
      <c r="AB18" s="168"/>
      <c r="AC18" s="168"/>
      <c r="AD18" s="168"/>
      <c r="AE18" s="168"/>
    </row>
    <row r="19" spans="1:31" s="171" customFormat="1" ht="6.9" customHeight="1">
      <c r="A19" s="168"/>
      <c r="B19" s="169"/>
      <c r="C19" s="168"/>
      <c r="D19" s="168"/>
      <c r="E19" s="168"/>
      <c r="F19" s="168"/>
      <c r="G19" s="168"/>
      <c r="H19" s="168"/>
      <c r="I19" s="168"/>
      <c r="J19" s="168"/>
      <c r="K19" s="168"/>
      <c r="L19" s="170"/>
      <c r="S19" s="168"/>
      <c r="T19" s="168"/>
      <c r="U19" s="168"/>
      <c r="V19" s="168"/>
      <c r="W19" s="168"/>
      <c r="X19" s="168"/>
      <c r="Y19" s="168"/>
      <c r="Z19" s="168"/>
      <c r="AA19" s="168"/>
      <c r="AB19" s="168"/>
      <c r="AC19" s="168"/>
      <c r="AD19" s="168"/>
      <c r="AE19" s="168"/>
    </row>
    <row r="20" spans="1:31" s="171" customFormat="1" ht="12" customHeight="1">
      <c r="A20" s="168"/>
      <c r="B20" s="169"/>
      <c r="C20" s="168"/>
      <c r="D20" s="167" t="s">
        <v>30</v>
      </c>
      <c r="E20" s="168"/>
      <c r="F20" s="168"/>
      <c r="G20" s="168"/>
      <c r="H20" s="168"/>
      <c r="I20" s="167" t="s">
        <v>25</v>
      </c>
      <c r="J20" s="172" t="s">
        <v>3</v>
      </c>
      <c r="K20" s="168"/>
      <c r="L20" s="170"/>
      <c r="S20" s="168"/>
      <c r="T20" s="168"/>
      <c r="U20" s="168"/>
      <c r="V20" s="168"/>
      <c r="W20" s="168"/>
      <c r="X20" s="168"/>
      <c r="Y20" s="168"/>
      <c r="Z20" s="168"/>
      <c r="AA20" s="168"/>
      <c r="AB20" s="168"/>
      <c r="AC20" s="168"/>
      <c r="AD20" s="168"/>
      <c r="AE20" s="168"/>
    </row>
    <row r="21" spans="1:31" s="171" customFormat="1" ht="18" customHeight="1">
      <c r="A21" s="168"/>
      <c r="B21" s="169"/>
      <c r="C21" s="168"/>
      <c r="D21" s="168"/>
      <c r="E21" s="172" t="s">
        <v>31</v>
      </c>
      <c r="F21" s="168"/>
      <c r="G21" s="168"/>
      <c r="H21" s="168"/>
      <c r="I21" s="167" t="s">
        <v>27</v>
      </c>
      <c r="J21" s="172" t="s">
        <v>3</v>
      </c>
      <c r="K21" s="168"/>
      <c r="L21" s="170"/>
      <c r="S21" s="168"/>
      <c r="T21" s="168"/>
      <c r="U21" s="168"/>
      <c r="V21" s="168"/>
      <c r="W21" s="168"/>
      <c r="X21" s="168"/>
      <c r="Y21" s="168"/>
      <c r="Z21" s="168"/>
      <c r="AA21" s="168"/>
      <c r="AB21" s="168"/>
      <c r="AC21" s="168"/>
      <c r="AD21" s="168"/>
      <c r="AE21" s="168"/>
    </row>
    <row r="22" spans="1:31" s="171" customFormat="1" ht="6.9" customHeight="1">
      <c r="A22" s="168"/>
      <c r="B22" s="169"/>
      <c r="C22" s="168"/>
      <c r="D22" s="168"/>
      <c r="E22" s="168"/>
      <c r="F22" s="168"/>
      <c r="G22" s="168"/>
      <c r="H22" s="168"/>
      <c r="I22" s="168"/>
      <c r="J22" s="168"/>
      <c r="K22" s="168"/>
      <c r="L22" s="170"/>
      <c r="S22" s="168"/>
      <c r="T22" s="168"/>
      <c r="U22" s="168"/>
      <c r="V22" s="168"/>
      <c r="W22" s="168"/>
      <c r="X22" s="168"/>
      <c r="Y22" s="168"/>
      <c r="Z22" s="168"/>
      <c r="AA22" s="168"/>
      <c r="AB22" s="168"/>
      <c r="AC22" s="168"/>
      <c r="AD22" s="168"/>
      <c r="AE22" s="168"/>
    </row>
    <row r="23" spans="1:31" s="171" customFormat="1" ht="12" customHeight="1">
      <c r="A23" s="168"/>
      <c r="B23" s="169"/>
      <c r="C23" s="168"/>
      <c r="D23" s="167" t="s">
        <v>33</v>
      </c>
      <c r="E23" s="168"/>
      <c r="F23" s="168"/>
      <c r="G23" s="168"/>
      <c r="H23" s="168"/>
      <c r="I23" s="167" t="s">
        <v>25</v>
      </c>
      <c r="J23" s="172" t="s">
        <v>3</v>
      </c>
      <c r="K23" s="168"/>
      <c r="L23" s="170"/>
      <c r="S23" s="168"/>
      <c r="T23" s="168"/>
      <c r="U23" s="168"/>
      <c r="V23" s="168"/>
      <c r="W23" s="168"/>
      <c r="X23" s="168"/>
      <c r="Y23" s="168"/>
      <c r="Z23" s="168"/>
      <c r="AA23" s="168"/>
      <c r="AB23" s="168"/>
      <c r="AC23" s="168"/>
      <c r="AD23" s="168"/>
      <c r="AE23" s="168"/>
    </row>
    <row r="24" spans="1:31" s="171" customFormat="1" ht="18" customHeight="1">
      <c r="A24" s="168"/>
      <c r="B24" s="169"/>
      <c r="C24" s="168"/>
      <c r="D24" s="168"/>
      <c r="E24" s="172"/>
      <c r="F24" s="168"/>
      <c r="G24" s="168"/>
      <c r="H24" s="168"/>
      <c r="I24" s="167" t="s">
        <v>27</v>
      </c>
      <c r="J24" s="172" t="s">
        <v>3</v>
      </c>
      <c r="K24" s="168"/>
      <c r="L24" s="170"/>
      <c r="S24" s="168"/>
      <c r="T24" s="168"/>
      <c r="U24" s="168"/>
      <c r="V24" s="168"/>
      <c r="W24" s="168"/>
      <c r="X24" s="168"/>
      <c r="Y24" s="168"/>
      <c r="Z24" s="168"/>
      <c r="AA24" s="168"/>
      <c r="AB24" s="168"/>
      <c r="AC24" s="168"/>
      <c r="AD24" s="168"/>
      <c r="AE24" s="168"/>
    </row>
    <row r="25" spans="1:31" s="171" customFormat="1" ht="6.9" customHeight="1">
      <c r="A25" s="168"/>
      <c r="B25" s="169"/>
      <c r="C25" s="168"/>
      <c r="D25" s="168"/>
      <c r="E25" s="168"/>
      <c r="F25" s="168"/>
      <c r="G25" s="168"/>
      <c r="H25" s="168"/>
      <c r="I25" s="168"/>
      <c r="J25" s="168"/>
      <c r="K25" s="168"/>
      <c r="L25" s="170"/>
      <c r="S25" s="168"/>
      <c r="T25" s="168"/>
      <c r="U25" s="168"/>
      <c r="V25" s="168"/>
      <c r="W25" s="168"/>
      <c r="X25" s="168"/>
      <c r="Y25" s="168"/>
      <c r="Z25" s="168"/>
      <c r="AA25" s="168"/>
      <c r="AB25" s="168"/>
      <c r="AC25" s="168"/>
      <c r="AD25" s="168"/>
      <c r="AE25" s="168"/>
    </row>
    <row r="26" spans="1:31" s="171" customFormat="1" ht="12" customHeight="1">
      <c r="A26" s="168"/>
      <c r="B26" s="169"/>
      <c r="C26" s="168"/>
      <c r="D26" s="167" t="s">
        <v>34</v>
      </c>
      <c r="E26" s="168"/>
      <c r="F26" s="168"/>
      <c r="G26" s="168"/>
      <c r="H26" s="168"/>
      <c r="I26" s="168"/>
      <c r="J26" s="168"/>
      <c r="K26" s="168"/>
      <c r="L26" s="170"/>
      <c r="S26" s="168"/>
      <c r="T26" s="168"/>
      <c r="U26" s="168"/>
      <c r="V26" s="168"/>
      <c r="W26" s="168"/>
      <c r="X26" s="168"/>
      <c r="Y26" s="168"/>
      <c r="Z26" s="168"/>
      <c r="AA26" s="168"/>
      <c r="AB26" s="168"/>
      <c r="AC26" s="168"/>
      <c r="AD26" s="168"/>
      <c r="AE26" s="168"/>
    </row>
    <row r="27" spans="1:31" s="177" customFormat="1" ht="16.5" customHeight="1">
      <c r="A27" s="174"/>
      <c r="B27" s="175"/>
      <c r="C27" s="174"/>
      <c r="D27" s="174"/>
      <c r="E27" s="353" t="s">
        <v>3</v>
      </c>
      <c r="F27" s="353"/>
      <c r="G27" s="353"/>
      <c r="H27" s="353"/>
      <c r="I27" s="174"/>
      <c r="J27" s="174"/>
      <c r="K27" s="174"/>
      <c r="L27" s="176"/>
      <c r="S27" s="174"/>
      <c r="T27" s="174"/>
      <c r="U27" s="174"/>
      <c r="V27" s="174"/>
      <c r="W27" s="174"/>
      <c r="X27" s="174"/>
      <c r="Y27" s="174"/>
      <c r="Z27" s="174"/>
      <c r="AA27" s="174"/>
      <c r="AB27" s="174"/>
      <c r="AC27" s="174"/>
      <c r="AD27" s="174"/>
      <c r="AE27" s="174"/>
    </row>
    <row r="28" spans="1:31" s="171" customFormat="1" ht="6.9" customHeight="1">
      <c r="A28" s="168"/>
      <c r="B28" s="169"/>
      <c r="C28" s="168"/>
      <c r="D28" s="168"/>
      <c r="E28" s="168"/>
      <c r="F28" s="168"/>
      <c r="G28" s="168"/>
      <c r="H28" s="168"/>
      <c r="I28" s="168"/>
      <c r="J28" s="168"/>
      <c r="K28" s="168"/>
      <c r="L28" s="170"/>
      <c r="S28" s="168"/>
      <c r="T28" s="168"/>
      <c r="U28" s="168"/>
      <c r="V28" s="168"/>
      <c r="W28" s="168"/>
      <c r="X28" s="168"/>
      <c r="Y28" s="168"/>
      <c r="Z28" s="168"/>
      <c r="AA28" s="168"/>
      <c r="AB28" s="168"/>
      <c r="AC28" s="168"/>
      <c r="AD28" s="168"/>
      <c r="AE28" s="168"/>
    </row>
    <row r="29" spans="1:31" s="171" customFormat="1" ht="6.9" customHeight="1">
      <c r="A29" s="168"/>
      <c r="B29" s="169"/>
      <c r="C29" s="168"/>
      <c r="D29" s="178"/>
      <c r="E29" s="178"/>
      <c r="F29" s="178"/>
      <c r="G29" s="178"/>
      <c r="H29" s="178"/>
      <c r="I29" s="178"/>
      <c r="J29" s="178"/>
      <c r="K29" s="178"/>
      <c r="L29" s="170"/>
      <c r="S29" s="168"/>
      <c r="T29" s="168"/>
      <c r="U29" s="168"/>
      <c r="V29" s="168"/>
      <c r="W29" s="168"/>
      <c r="X29" s="168"/>
      <c r="Y29" s="168"/>
      <c r="Z29" s="168"/>
      <c r="AA29" s="168"/>
      <c r="AB29" s="168"/>
      <c r="AC29" s="168"/>
      <c r="AD29" s="168"/>
      <c r="AE29" s="168"/>
    </row>
    <row r="30" spans="1:31" s="171" customFormat="1" ht="25.35" customHeight="1">
      <c r="A30" s="168"/>
      <c r="B30" s="169"/>
      <c r="C30" s="168"/>
      <c r="D30" s="179" t="s">
        <v>36</v>
      </c>
      <c r="E30" s="168"/>
      <c r="F30" s="168"/>
      <c r="G30" s="168"/>
      <c r="H30" s="168"/>
      <c r="I30" s="168"/>
      <c r="J30" s="180">
        <f>ROUND(J82, 2)</f>
        <v>0</v>
      </c>
      <c r="K30" s="168"/>
      <c r="L30" s="170"/>
      <c r="S30" s="168"/>
      <c r="T30" s="168"/>
      <c r="U30" s="168"/>
      <c r="V30" s="168"/>
      <c r="W30" s="168"/>
      <c r="X30" s="168"/>
      <c r="Y30" s="168"/>
      <c r="Z30" s="168"/>
      <c r="AA30" s="168"/>
      <c r="AB30" s="168"/>
      <c r="AC30" s="168"/>
      <c r="AD30" s="168"/>
      <c r="AE30" s="168"/>
    </row>
    <row r="31" spans="1:31" s="171" customFormat="1" ht="6.9" customHeight="1">
      <c r="A31" s="168"/>
      <c r="B31" s="169"/>
      <c r="C31" s="168"/>
      <c r="D31" s="178"/>
      <c r="E31" s="178"/>
      <c r="F31" s="178"/>
      <c r="G31" s="178"/>
      <c r="H31" s="178"/>
      <c r="I31" s="178"/>
      <c r="J31" s="178"/>
      <c r="K31" s="178"/>
      <c r="L31" s="170"/>
      <c r="S31" s="168"/>
      <c r="T31" s="168"/>
      <c r="U31" s="168"/>
      <c r="V31" s="168"/>
      <c r="W31" s="168"/>
      <c r="X31" s="168"/>
      <c r="Y31" s="168"/>
      <c r="Z31" s="168"/>
      <c r="AA31" s="168"/>
      <c r="AB31" s="168"/>
      <c r="AC31" s="168"/>
      <c r="AD31" s="168"/>
      <c r="AE31" s="168"/>
    </row>
    <row r="32" spans="1:31" s="171" customFormat="1" ht="14.4" customHeight="1">
      <c r="A32" s="168"/>
      <c r="B32" s="169"/>
      <c r="C32" s="168"/>
      <c r="D32" s="168"/>
      <c r="E32" s="168"/>
      <c r="F32" s="181" t="s">
        <v>38</v>
      </c>
      <c r="G32" s="168"/>
      <c r="H32" s="168"/>
      <c r="I32" s="181" t="s">
        <v>37</v>
      </c>
      <c r="J32" s="181" t="s">
        <v>39</v>
      </c>
      <c r="K32" s="168"/>
      <c r="L32" s="170"/>
      <c r="S32" s="168"/>
      <c r="T32" s="168"/>
      <c r="U32" s="168"/>
      <c r="V32" s="168"/>
      <c r="W32" s="168"/>
      <c r="X32" s="168"/>
      <c r="Y32" s="168"/>
      <c r="Z32" s="168"/>
      <c r="AA32" s="168"/>
      <c r="AB32" s="168"/>
      <c r="AC32" s="168"/>
      <c r="AD32" s="168"/>
      <c r="AE32" s="168"/>
    </row>
    <row r="33" spans="1:31" s="171" customFormat="1" ht="14.4" customHeight="1">
      <c r="A33" s="168"/>
      <c r="B33" s="169"/>
      <c r="C33" s="168"/>
      <c r="D33" s="182" t="s">
        <v>40</v>
      </c>
      <c r="E33" s="167" t="s">
        <v>41</v>
      </c>
      <c r="F33" s="183">
        <f>ROUND((SUM(BE82:BE94)),  2)</f>
        <v>0</v>
      </c>
      <c r="G33" s="168"/>
      <c r="H33" s="168"/>
      <c r="I33" s="184">
        <v>0.21</v>
      </c>
      <c r="J33" s="183">
        <f>ROUND(((SUM(BE82:BE94))*I33),  2)</f>
        <v>0</v>
      </c>
      <c r="K33" s="168"/>
      <c r="L33" s="170"/>
      <c r="S33" s="168"/>
      <c r="T33" s="168"/>
      <c r="U33" s="168"/>
      <c r="V33" s="168"/>
      <c r="W33" s="168"/>
      <c r="X33" s="168"/>
      <c r="Y33" s="168"/>
      <c r="Z33" s="168"/>
      <c r="AA33" s="168"/>
      <c r="AB33" s="168"/>
      <c r="AC33" s="168"/>
      <c r="AD33" s="168"/>
      <c r="AE33" s="168"/>
    </row>
    <row r="34" spans="1:31" s="171" customFormat="1" ht="14.4" customHeight="1">
      <c r="A34" s="168"/>
      <c r="B34" s="169"/>
      <c r="C34" s="168"/>
      <c r="D34" s="168"/>
      <c r="E34" s="167" t="s">
        <v>42</v>
      </c>
      <c r="F34" s="183">
        <f>ROUND((SUM(BF82:BF94)),  2)</f>
        <v>0</v>
      </c>
      <c r="G34" s="168"/>
      <c r="H34" s="168"/>
      <c r="I34" s="184">
        <v>0.15</v>
      </c>
      <c r="J34" s="183">
        <f>ROUND(((SUM(BF82:BF94))*I34),  2)</f>
        <v>0</v>
      </c>
      <c r="K34" s="168"/>
      <c r="L34" s="170"/>
      <c r="S34" s="168"/>
      <c r="T34" s="168"/>
      <c r="U34" s="168"/>
      <c r="V34" s="168"/>
      <c r="W34" s="168"/>
      <c r="X34" s="168"/>
      <c r="Y34" s="168"/>
      <c r="Z34" s="168"/>
      <c r="AA34" s="168"/>
      <c r="AB34" s="168"/>
      <c r="AC34" s="168"/>
      <c r="AD34" s="168"/>
      <c r="AE34" s="168"/>
    </row>
    <row r="35" spans="1:31" s="171" customFormat="1" ht="14.4" hidden="1" customHeight="1">
      <c r="A35" s="168"/>
      <c r="B35" s="169"/>
      <c r="C35" s="168"/>
      <c r="D35" s="168"/>
      <c r="E35" s="167" t="s">
        <v>43</v>
      </c>
      <c r="F35" s="183">
        <f>ROUND((SUM(BG82:BG94)),  2)</f>
        <v>0</v>
      </c>
      <c r="G35" s="168"/>
      <c r="H35" s="168"/>
      <c r="I35" s="184">
        <v>0.21</v>
      </c>
      <c r="J35" s="183">
        <f>0</f>
        <v>0</v>
      </c>
      <c r="K35" s="168"/>
      <c r="L35" s="170"/>
      <c r="S35" s="168"/>
      <c r="T35" s="168"/>
      <c r="U35" s="168"/>
      <c r="V35" s="168"/>
      <c r="W35" s="168"/>
      <c r="X35" s="168"/>
      <c r="Y35" s="168"/>
      <c r="Z35" s="168"/>
      <c r="AA35" s="168"/>
      <c r="AB35" s="168"/>
      <c r="AC35" s="168"/>
      <c r="AD35" s="168"/>
      <c r="AE35" s="168"/>
    </row>
    <row r="36" spans="1:31" s="171" customFormat="1" ht="14.4" hidden="1" customHeight="1">
      <c r="A36" s="168"/>
      <c r="B36" s="169"/>
      <c r="C36" s="168"/>
      <c r="D36" s="168"/>
      <c r="E36" s="167" t="s">
        <v>44</v>
      </c>
      <c r="F36" s="183">
        <f>ROUND((SUM(BH82:BH94)),  2)</f>
        <v>0</v>
      </c>
      <c r="G36" s="168"/>
      <c r="H36" s="168"/>
      <c r="I36" s="184">
        <v>0.15</v>
      </c>
      <c r="J36" s="183">
        <f>0</f>
        <v>0</v>
      </c>
      <c r="K36" s="168"/>
      <c r="L36" s="170"/>
      <c r="S36" s="168"/>
      <c r="T36" s="168"/>
      <c r="U36" s="168"/>
      <c r="V36" s="168"/>
      <c r="W36" s="168"/>
      <c r="X36" s="168"/>
      <c r="Y36" s="168"/>
      <c r="Z36" s="168"/>
      <c r="AA36" s="168"/>
      <c r="AB36" s="168"/>
      <c r="AC36" s="168"/>
      <c r="AD36" s="168"/>
      <c r="AE36" s="168"/>
    </row>
    <row r="37" spans="1:31" s="171" customFormat="1" ht="14.4" hidden="1" customHeight="1">
      <c r="A37" s="168"/>
      <c r="B37" s="169"/>
      <c r="C37" s="168"/>
      <c r="D37" s="168"/>
      <c r="E37" s="167" t="s">
        <v>45</v>
      </c>
      <c r="F37" s="183">
        <f>ROUND((SUM(BI82:BI94)),  2)</f>
        <v>0</v>
      </c>
      <c r="G37" s="168"/>
      <c r="H37" s="168"/>
      <c r="I37" s="184">
        <v>0</v>
      </c>
      <c r="J37" s="183">
        <f>0</f>
        <v>0</v>
      </c>
      <c r="K37" s="168"/>
      <c r="L37" s="170"/>
      <c r="S37" s="168"/>
      <c r="T37" s="168"/>
      <c r="U37" s="168"/>
      <c r="V37" s="168"/>
      <c r="W37" s="168"/>
      <c r="X37" s="168"/>
      <c r="Y37" s="168"/>
      <c r="Z37" s="168"/>
      <c r="AA37" s="168"/>
      <c r="AB37" s="168"/>
      <c r="AC37" s="168"/>
      <c r="AD37" s="168"/>
      <c r="AE37" s="168"/>
    </row>
    <row r="38" spans="1:31" s="171" customFormat="1" ht="6.9" customHeight="1">
      <c r="A38" s="168"/>
      <c r="B38" s="169"/>
      <c r="C38" s="168"/>
      <c r="D38" s="168"/>
      <c r="E38" s="168"/>
      <c r="F38" s="168"/>
      <c r="G38" s="168"/>
      <c r="H38" s="168"/>
      <c r="I38" s="168"/>
      <c r="J38" s="168"/>
      <c r="K38" s="168"/>
      <c r="L38" s="170"/>
      <c r="S38" s="168"/>
      <c r="T38" s="168"/>
      <c r="U38" s="168"/>
      <c r="V38" s="168"/>
      <c r="W38" s="168"/>
      <c r="X38" s="168"/>
      <c r="Y38" s="168"/>
      <c r="Z38" s="168"/>
      <c r="AA38" s="168"/>
      <c r="AB38" s="168"/>
      <c r="AC38" s="168"/>
      <c r="AD38" s="168"/>
      <c r="AE38" s="168"/>
    </row>
    <row r="39" spans="1:31" s="171" customFormat="1" ht="25.35" customHeight="1">
      <c r="A39" s="168"/>
      <c r="B39" s="169"/>
      <c r="C39" s="185"/>
      <c r="D39" s="186" t="s">
        <v>46</v>
      </c>
      <c r="E39" s="187"/>
      <c r="F39" s="187"/>
      <c r="G39" s="188" t="s">
        <v>47</v>
      </c>
      <c r="H39" s="189" t="s">
        <v>48</v>
      </c>
      <c r="I39" s="187"/>
      <c r="J39" s="190">
        <f>SUM(J30:J37)</f>
        <v>0</v>
      </c>
      <c r="K39" s="191"/>
      <c r="L39" s="170"/>
      <c r="S39" s="168"/>
      <c r="T39" s="168"/>
      <c r="U39" s="168"/>
      <c r="V39" s="168"/>
      <c r="W39" s="168"/>
      <c r="X39" s="168"/>
      <c r="Y39" s="168"/>
      <c r="Z39" s="168"/>
      <c r="AA39" s="168"/>
      <c r="AB39" s="168"/>
      <c r="AC39" s="168"/>
      <c r="AD39" s="168"/>
      <c r="AE39" s="168"/>
    </row>
    <row r="40" spans="1:31" s="171" customFormat="1" ht="14.4" customHeight="1">
      <c r="A40" s="168"/>
      <c r="B40" s="192"/>
      <c r="C40" s="193"/>
      <c r="D40" s="193"/>
      <c r="E40" s="193"/>
      <c r="F40" s="193"/>
      <c r="G40" s="193"/>
      <c r="H40" s="193"/>
      <c r="I40" s="193"/>
      <c r="J40" s="193"/>
      <c r="K40" s="193"/>
      <c r="L40" s="170"/>
      <c r="S40" s="168"/>
      <c r="T40" s="168"/>
      <c r="U40" s="168"/>
      <c r="V40" s="168"/>
      <c r="W40" s="168"/>
      <c r="X40" s="168"/>
      <c r="Y40" s="168"/>
      <c r="Z40" s="168"/>
      <c r="AA40" s="168"/>
      <c r="AB40" s="168"/>
      <c r="AC40" s="168"/>
      <c r="AD40" s="168"/>
      <c r="AE40" s="168"/>
    </row>
    <row r="44" spans="1:31" s="171" customFormat="1" ht="6.9" customHeight="1">
      <c r="A44" s="168"/>
      <c r="B44" s="194"/>
      <c r="C44" s="195"/>
      <c r="D44" s="195"/>
      <c r="E44" s="195"/>
      <c r="F44" s="195"/>
      <c r="G44" s="195"/>
      <c r="H44" s="195"/>
      <c r="I44" s="195"/>
      <c r="J44" s="195"/>
      <c r="K44" s="195"/>
      <c r="L44" s="170"/>
      <c r="S44" s="168"/>
      <c r="T44" s="168"/>
      <c r="U44" s="168"/>
      <c r="V44" s="168"/>
      <c r="W44" s="168"/>
      <c r="X44" s="168"/>
      <c r="Y44" s="168"/>
      <c r="Z44" s="168"/>
      <c r="AA44" s="168"/>
      <c r="AB44" s="168"/>
      <c r="AC44" s="168"/>
      <c r="AD44" s="168"/>
      <c r="AE44" s="168"/>
    </row>
    <row r="45" spans="1:31" s="171" customFormat="1" ht="24.9" customHeight="1">
      <c r="A45" s="168"/>
      <c r="B45" s="169"/>
      <c r="C45" s="165" t="s">
        <v>96</v>
      </c>
      <c r="D45" s="168"/>
      <c r="E45" s="168"/>
      <c r="F45" s="168"/>
      <c r="G45" s="168"/>
      <c r="H45" s="168"/>
      <c r="I45" s="168"/>
      <c r="J45" s="168"/>
      <c r="K45" s="168"/>
      <c r="L45" s="170"/>
      <c r="S45" s="168"/>
      <c r="T45" s="168"/>
      <c r="U45" s="168"/>
      <c r="V45" s="168"/>
      <c r="W45" s="168"/>
      <c r="X45" s="168"/>
      <c r="Y45" s="168"/>
      <c r="Z45" s="168"/>
      <c r="AA45" s="168"/>
      <c r="AB45" s="168"/>
      <c r="AC45" s="168"/>
      <c r="AD45" s="168"/>
      <c r="AE45" s="168"/>
    </row>
    <row r="46" spans="1:31" s="171" customFormat="1" ht="6.9" customHeight="1">
      <c r="A46" s="168"/>
      <c r="B46" s="169"/>
      <c r="C46" s="168"/>
      <c r="D46" s="168"/>
      <c r="E46" s="168"/>
      <c r="F46" s="168"/>
      <c r="G46" s="168"/>
      <c r="H46" s="168"/>
      <c r="I46" s="168"/>
      <c r="J46" s="168"/>
      <c r="K46" s="168"/>
      <c r="L46" s="170"/>
      <c r="S46" s="168"/>
      <c r="T46" s="168"/>
      <c r="U46" s="168"/>
      <c r="V46" s="168"/>
      <c r="W46" s="168"/>
      <c r="X46" s="168"/>
      <c r="Y46" s="168"/>
      <c r="Z46" s="168"/>
      <c r="AA46" s="168"/>
      <c r="AB46" s="168"/>
      <c r="AC46" s="168"/>
      <c r="AD46" s="168"/>
      <c r="AE46" s="168"/>
    </row>
    <row r="47" spans="1:31" s="171" customFormat="1" ht="12" customHeight="1">
      <c r="A47" s="168"/>
      <c r="B47" s="169"/>
      <c r="C47" s="167" t="s">
        <v>17</v>
      </c>
      <c r="D47" s="168"/>
      <c r="E47" s="168"/>
      <c r="F47" s="168"/>
      <c r="G47" s="168"/>
      <c r="H47" s="168"/>
      <c r="I47" s="168"/>
      <c r="J47" s="168"/>
      <c r="K47" s="168"/>
      <c r="L47" s="170"/>
      <c r="S47" s="168"/>
      <c r="T47" s="168"/>
      <c r="U47" s="168"/>
      <c r="V47" s="168"/>
      <c r="W47" s="168"/>
      <c r="X47" s="168"/>
      <c r="Y47" s="168"/>
      <c r="Z47" s="168"/>
      <c r="AA47" s="168"/>
      <c r="AB47" s="168"/>
      <c r="AC47" s="168"/>
      <c r="AD47" s="168"/>
      <c r="AE47" s="168"/>
    </row>
    <row r="48" spans="1:31" s="171" customFormat="1" ht="16.5" customHeight="1">
      <c r="A48" s="168"/>
      <c r="B48" s="169"/>
      <c r="C48" s="168"/>
      <c r="D48" s="168"/>
      <c r="E48" s="347" t="str">
        <f>E7</f>
        <v>BROUMOV - ONN Broumov-snížení energetické náročnosti (2019)</v>
      </c>
      <c r="F48" s="348"/>
      <c r="G48" s="348"/>
      <c r="H48" s="348"/>
      <c r="I48" s="168"/>
      <c r="J48" s="168"/>
      <c r="K48" s="168"/>
      <c r="L48" s="170"/>
      <c r="S48" s="168"/>
      <c r="T48" s="168"/>
      <c r="U48" s="168"/>
      <c r="V48" s="168"/>
      <c r="W48" s="168"/>
      <c r="X48" s="168"/>
      <c r="Y48" s="168"/>
      <c r="Z48" s="168"/>
      <c r="AA48" s="168"/>
      <c r="AB48" s="168"/>
      <c r="AC48" s="168"/>
      <c r="AD48" s="168"/>
      <c r="AE48" s="168"/>
    </row>
    <row r="49" spans="1:47" s="171" customFormat="1" ht="12" customHeight="1">
      <c r="A49" s="168"/>
      <c r="B49" s="169"/>
      <c r="C49" s="167" t="s">
        <v>94</v>
      </c>
      <c r="D49" s="168"/>
      <c r="E49" s="168"/>
      <c r="F49" s="168"/>
      <c r="G49" s="168"/>
      <c r="H49" s="168"/>
      <c r="I49" s="168"/>
      <c r="J49" s="168"/>
      <c r="K49" s="168"/>
      <c r="L49" s="170"/>
      <c r="S49" s="168"/>
      <c r="T49" s="168"/>
      <c r="U49" s="168"/>
      <c r="V49" s="168"/>
      <c r="W49" s="168"/>
      <c r="X49" s="168"/>
      <c r="Y49" s="168"/>
      <c r="Z49" s="168"/>
      <c r="AA49" s="168"/>
      <c r="AB49" s="168"/>
      <c r="AC49" s="168"/>
      <c r="AD49" s="168"/>
      <c r="AE49" s="168"/>
    </row>
    <row r="50" spans="1:47" s="171" customFormat="1" ht="16.5" customHeight="1">
      <c r="A50" s="168"/>
      <c r="B50" s="169"/>
      <c r="C50" s="168"/>
      <c r="D50" s="168"/>
      <c r="E50" s="345" t="str">
        <f>E9</f>
        <v>02 - ONN BROUMOV- SNÍŽENÍ ENBERGETICKÉ NÁROČNOTI - VRN</v>
      </c>
      <c r="F50" s="346"/>
      <c r="G50" s="346"/>
      <c r="H50" s="346"/>
      <c r="I50" s="168"/>
      <c r="J50" s="168"/>
      <c r="K50" s="168"/>
      <c r="L50" s="170"/>
      <c r="S50" s="168"/>
      <c r="T50" s="168"/>
      <c r="U50" s="168"/>
      <c r="V50" s="168"/>
      <c r="W50" s="168"/>
      <c r="X50" s="168"/>
      <c r="Y50" s="168"/>
      <c r="Z50" s="168"/>
      <c r="AA50" s="168"/>
      <c r="AB50" s="168"/>
      <c r="AC50" s="168"/>
      <c r="AD50" s="168"/>
      <c r="AE50" s="168"/>
    </row>
    <row r="51" spans="1:47" s="171" customFormat="1" ht="6.9" customHeight="1">
      <c r="A51" s="168"/>
      <c r="B51" s="169"/>
      <c r="C51" s="168"/>
      <c r="D51" s="168"/>
      <c r="E51" s="168"/>
      <c r="F51" s="168"/>
      <c r="G51" s="168"/>
      <c r="H51" s="168"/>
      <c r="I51" s="168"/>
      <c r="J51" s="168"/>
      <c r="K51" s="168"/>
      <c r="L51" s="170"/>
      <c r="S51" s="168"/>
      <c r="T51" s="168"/>
      <c r="U51" s="168"/>
      <c r="V51" s="168"/>
      <c r="W51" s="168"/>
      <c r="X51" s="168"/>
      <c r="Y51" s="168"/>
      <c r="Z51" s="168"/>
      <c r="AA51" s="168"/>
      <c r="AB51" s="168"/>
      <c r="AC51" s="168"/>
      <c r="AD51" s="168"/>
      <c r="AE51" s="168"/>
    </row>
    <row r="52" spans="1:47" s="171" customFormat="1" ht="12" customHeight="1">
      <c r="A52" s="168"/>
      <c r="B52" s="169"/>
      <c r="C52" s="167" t="s">
        <v>20</v>
      </c>
      <c r="D52" s="168"/>
      <c r="E52" s="168"/>
      <c r="F52" s="172" t="str">
        <f>F12</f>
        <v xml:space="preserve"> </v>
      </c>
      <c r="G52" s="168"/>
      <c r="H52" s="168"/>
      <c r="I52" s="167" t="s">
        <v>22</v>
      </c>
      <c r="J52" s="173" t="str">
        <f>IF(J12="","",J12)</f>
        <v>1. 12. 2019</v>
      </c>
      <c r="K52" s="168"/>
      <c r="L52" s="170"/>
      <c r="S52" s="168"/>
      <c r="T52" s="168"/>
      <c r="U52" s="168"/>
      <c r="V52" s="168"/>
      <c r="W52" s="168"/>
      <c r="X52" s="168"/>
      <c r="Y52" s="168"/>
      <c r="Z52" s="168"/>
      <c r="AA52" s="168"/>
      <c r="AB52" s="168"/>
      <c r="AC52" s="168"/>
      <c r="AD52" s="168"/>
      <c r="AE52" s="168"/>
    </row>
    <row r="53" spans="1:47" s="171" customFormat="1" ht="6.9" customHeight="1">
      <c r="A53" s="168"/>
      <c r="B53" s="169"/>
      <c r="C53" s="168"/>
      <c r="D53" s="168"/>
      <c r="E53" s="168"/>
      <c r="F53" s="168"/>
      <c r="G53" s="168"/>
      <c r="H53" s="168"/>
      <c r="I53" s="168"/>
      <c r="J53" s="168"/>
      <c r="K53" s="168"/>
      <c r="L53" s="170"/>
      <c r="S53" s="168"/>
      <c r="T53" s="168"/>
      <c r="U53" s="168"/>
      <c r="V53" s="168"/>
      <c r="W53" s="168"/>
      <c r="X53" s="168"/>
      <c r="Y53" s="168"/>
      <c r="Z53" s="168"/>
      <c r="AA53" s="168"/>
      <c r="AB53" s="168"/>
      <c r="AC53" s="168"/>
      <c r="AD53" s="168"/>
      <c r="AE53" s="168"/>
    </row>
    <row r="54" spans="1:47" s="171" customFormat="1" ht="15.15" customHeight="1">
      <c r="A54" s="168"/>
      <c r="B54" s="169"/>
      <c r="C54" s="167" t="s">
        <v>24</v>
      </c>
      <c r="D54" s="168"/>
      <c r="E54" s="168"/>
      <c r="F54" s="172" t="str">
        <f>E15</f>
        <v>KRÁLOVÉHRADECKÝ KRAJ</v>
      </c>
      <c r="G54" s="168"/>
      <c r="H54" s="168"/>
      <c r="I54" s="167" t="s">
        <v>30</v>
      </c>
      <c r="J54" s="196" t="str">
        <f>E21</f>
        <v>JIKA CZ</v>
      </c>
      <c r="K54" s="168"/>
      <c r="L54" s="170"/>
      <c r="S54" s="168"/>
      <c r="T54" s="168"/>
      <c r="U54" s="168"/>
      <c r="V54" s="168"/>
      <c r="W54" s="168"/>
      <c r="X54" s="168"/>
      <c r="Y54" s="168"/>
      <c r="Z54" s="168"/>
      <c r="AA54" s="168"/>
      <c r="AB54" s="168"/>
      <c r="AC54" s="168"/>
      <c r="AD54" s="168"/>
      <c r="AE54" s="168"/>
    </row>
    <row r="55" spans="1:47" s="171" customFormat="1" ht="27.9" customHeight="1">
      <c r="A55" s="168"/>
      <c r="B55" s="169"/>
      <c r="C55" s="167" t="s">
        <v>28</v>
      </c>
      <c r="D55" s="168"/>
      <c r="E55" s="168"/>
      <c r="F55" s="172" t="str">
        <f>IF(E18="","",E18)</f>
        <v>Vyplň údaj</v>
      </c>
      <c r="G55" s="168"/>
      <c r="H55" s="168"/>
      <c r="I55" s="167" t="s">
        <v>33</v>
      </c>
      <c r="J55" s="196">
        <f>E24</f>
        <v>0</v>
      </c>
      <c r="K55" s="168"/>
      <c r="L55" s="170"/>
      <c r="S55" s="168"/>
      <c r="T55" s="168"/>
      <c r="U55" s="168"/>
      <c r="V55" s="168"/>
      <c r="W55" s="168"/>
      <c r="X55" s="168"/>
      <c r="Y55" s="168"/>
      <c r="Z55" s="168"/>
      <c r="AA55" s="168"/>
      <c r="AB55" s="168"/>
      <c r="AC55" s="168"/>
      <c r="AD55" s="168"/>
      <c r="AE55" s="168"/>
    </row>
    <row r="56" spans="1:47" s="171" customFormat="1" ht="10.35" customHeight="1">
      <c r="A56" s="168"/>
      <c r="B56" s="169"/>
      <c r="C56" s="168"/>
      <c r="D56" s="168"/>
      <c r="E56" s="168"/>
      <c r="F56" s="168"/>
      <c r="G56" s="168"/>
      <c r="H56" s="168"/>
      <c r="I56" s="168"/>
      <c r="J56" s="168"/>
      <c r="K56" s="168"/>
      <c r="L56" s="170"/>
      <c r="S56" s="168"/>
      <c r="T56" s="168"/>
      <c r="U56" s="168"/>
      <c r="V56" s="168"/>
      <c r="W56" s="168"/>
      <c r="X56" s="168"/>
      <c r="Y56" s="168"/>
      <c r="Z56" s="168"/>
      <c r="AA56" s="168"/>
      <c r="AB56" s="168"/>
      <c r="AC56" s="168"/>
      <c r="AD56" s="168"/>
      <c r="AE56" s="168"/>
    </row>
    <row r="57" spans="1:47" s="171" customFormat="1" ht="29.25" customHeight="1">
      <c r="A57" s="168"/>
      <c r="B57" s="169"/>
      <c r="C57" s="197" t="s">
        <v>97</v>
      </c>
      <c r="D57" s="185"/>
      <c r="E57" s="185"/>
      <c r="F57" s="185"/>
      <c r="G57" s="185"/>
      <c r="H57" s="185"/>
      <c r="I57" s="185"/>
      <c r="J57" s="198" t="s">
        <v>98</v>
      </c>
      <c r="K57" s="185"/>
      <c r="L57" s="170"/>
      <c r="S57" s="168"/>
      <c r="T57" s="168"/>
      <c r="U57" s="168"/>
      <c r="V57" s="168"/>
      <c r="W57" s="168"/>
      <c r="X57" s="168"/>
      <c r="Y57" s="168"/>
      <c r="Z57" s="168"/>
      <c r="AA57" s="168"/>
      <c r="AB57" s="168"/>
      <c r="AC57" s="168"/>
      <c r="AD57" s="168"/>
      <c r="AE57" s="168"/>
    </row>
    <row r="58" spans="1:47" s="171" customFormat="1" ht="10.35" customHeight="1">
      <c r="A58" s="168"/>
      <c r="B58" s="169"/>
      <c r="C58" s="168"/>
      <c r="D58" s="168"/>
      <c r="E58" s="168"/>
      <c r="F58" s="168"/>
      <c r="G58" s="168"/>
      <c r="H58" s="168"/>
      <c r="I58" s="168"/>
      <c r="J58" s="168"/>
      <c r="K58" s="168"/>
      <c r="L58" s="170"/>
      <c r="S58" s="168"/>
      <c r="T58" s="168"/>
      <c r="U58" s="168"/>
      <c r="V58" s="168"/>
      <c r="W58" s="168"/>
      <c r="X58" s="168"/>
      <c r="Y58" s="168"/>
      <c r="Z58" s="168"/>
      <c r="AA58" s="168"/>
      <c r="AB58" s="168"/>
      <c r="AC58" s="168"/>
      <c r="AD58" s="168"/>
      <c r="AE58" s="168"/>
    </row>
    <row r="59" spans="1:47" s="171" customFormat="1" ht="22.8" customHeight="1">
      <c r="A59" s="168"/>
      <c r="B59" s="169"/>
      <c r="C59" s="199" t="s">
        <v>68</v>
      </c>
      <c r="D59" s="168"/>
      <c r="E59" s="168"/>
      <c r="F59" s="168"/>
      <c r="G59" s="168"/>
      <c r="H59" s="168"/>
      <c r="I59" s="168"/>
      <c r="J59" s="180">
        <f>J82</f>
        <v>0</v>
      </c>
      <c r="K59" s="168"/>
      <c r="L59" s="170"/>
      <c r="S59" s="168"/>
      <c r="T59" s="168"/>
      <c r="U59" s="168"/>
      <c r="V59" s="168"/>
      <c r="W59" s="168"/>
      <c r="X59" s="168"/>
      <c r="Y59" s="168"/>
      <c r="Z59" s="168"/>
      <c r="AA59" s="168"/>
      <c r="AB59" s="168"/>
      <c r="AC59" s="168"/>
      <c r="AD59" s="168"/>
      <c r="AE59" s="168"/>
      <c r="AU59" s="160" t="s">
        <v>99</v>
      </c>
    </row>
    <row r="60" spans="1:47" s="200" customFormat="1" ht="24.9" customHeight="1">
      <c r="B60" s="201"/>
      <c r="D60" s="202" t="s">
        <v>1318</v>
      </c>
      <c r="E60" s="203"/>
      <c r="F60" s="203"/>
      <c r="G60" s="203"/>
      <c r="H60" s="203"/>
      <c r="I60" s="203"/>
      <c r="J60" s="204">
        <f>J83</f>
        <v>0</v>
      </c>
      <c r="L60" s="201"/>
    </row>
    <row r="61" spans="1:47" s="205" customFormat="1" ht="19.95" customHeight="1">
      <c r="B61" s="206"/>
      <c r="D61" s="207" t="s">
        <v>1319</v>
      </c>
      <c r="E61" s="208"/>
      <c r="F61" s="208"/>
      <c r="G61" s="208"/>
      <c r="H61" s="208"/>
      <c r="I61" s="208"/>
      <c r="J61" s="209">
        <f>J84</f>
        <v>0</v>
      </c>
      <c r="L61" s="206"/>
    </row>
    <row r="62" spans="1:47" s="205" customFormat="1" ht="19.95" customHeight="1">
      <c r="B62" s="206"/>
      <c r="D62" s="207" t="s">
        <v>1320</v>
      </c>
      <c r="E62" s="208"/>
      <c r="F62" s="208"/>
      <c r="G62" s="208"/>
      <c r="H62" s="208"/>
      <c r="I62" s="208"/>
      <c r="J62" s="209">
        <f>J86</f>
        <v>0</v>
      </c>
      <c r="L62" s="206"/>
    </row>
    <row r="63" spans="1:47" s="171" customFormat="1" ht="21.75" customHeight="1">
      <c r="A63" s="168"/>
      <c r="B63" s="169"/>
      <c r="C63" s="168"/>
      <c r="D63" s="168"/>
      <c r="E63" s="168"/>
      <c r="F63" s="168"/>
      <c r="G63" s="168"/>
      <c r="H63" s="168"/>
      <c r="I63" s="168"/>
      <c r="J63" s="168"/>
      <c r="K63" s="168"/>
      <c r="L63" s="170"/>
      <c r="S63" s="168"/>
      <c r="T63" s="168"/>
      <c r="U63" s="168"/>
      <c r="V63" s="168"/>
      <c r="W63" s="168"/>
      <c r="X63" s="168"/>
      <c r="Y63" s="168"/>
      <c r="Z63" s="168"/>
      <c r="AA63" s="168"/>
      <c r="AB63" s="168"/>
      <c r="AC63" s="168"/>
      <c r="AD63" s="168"/>
      <c r="AE63" s="168"/>
    </row>
    <row r="64" spans="1:47" s="171" customFormat="1" ht="6.9" customHeight="1">
      <c r="A64" s="168"/>
      <c r="B64" s="192"/>
      <c r="C64" s="193"/>
      <c r="D64" s="193"/>
      <c r="E64" s="193"/>
      <c r="F64" s="193"/>
      <c r="G64" s="193"/>
      <c r="H64" s="193"/>
      <c r="I64" s="193"/>
      <c r="J64" s="193"/>
      <c r="K64" s="193"/>
      <c r="L64" s="170"/>
      <c r="S64" s="168"/>
      <c r="T64" s="168"/>
      <c r="U64" s="168"/>
      <c r="V64" s="168"/>
      <c r="W64" s="168"/>
      <c r="X64" s="168"/>
      <c r="Y64" s="168"/>
      <c r="Z64" s="168"/>
      <c r="AA64" s="168"/>
      <c r="AB64" s="168"/>
      <c r="AC64" s="168"/>
      <c r="AD64" s="168"/>
      <c r="AE64" s="168"/>
    </row>
    <row r="68" spans="1:31" s="171" customFormat="1" ht="6.9" customHeight="1">
      <c r="A68" s="168"/>
      <c r="B68" s="194"/>
      <c r="C68" s="195"/>
      <c r="D68" s="195"/>
      <c r="E68" s="195"/>
      <c r="F68" s="195"/>
      <c r="G68" s="195"/>
      <c r="H68" s="195"/>
      <c r="I68" s="195"/>
      <c r="J68" s="195"/>
      <c r="K68" s="195"/>
      <c r="L68" s="170"/>
      <c r="S68" s="168"/>
      <c r="T68" s="168"/>
      <c r="U68" s="168"/>
      <c r="V68" s="168"/>
      <c r="W68" s="168"/>
      <c r="X68" s="168"/>
      <c r="Y68" s="168"/>
      <c r="Z68" s="168"/>
      <c r="AA68" s="168"/>
      <c r="AB68" s="168"/>
      <c r="AC68" s="168"/>
      <c r="AD68" s="168"/>
      <c r="AE68" s="168"/>
    </row>
    <row r="69" spans="1:31" s="171" customFormat="1" ht="24.9" customHeight="1">
      <c r="A69" s="168"/>
      <c r="B69" s="169"/>
      <c r="C69" s="165" t="s">
        <v>122</v>
      </c>
      <c r="D69" s="168"/>
      <c r="E69" s="168"/>
      <c r="F69" s="168"/>
      <c r="G69" s="168"/>
      <c r="H69" s="168"/>
      <c r="I69" s="168"/>
      <c r="J69" s="168"/>
      <c r="K69" s="168"/>
      <c r="L69" s="170"/>
      <c r="S69" s="168"/>
      <c r="T69" s="168"/>
      <c r="U69" s="168"/>
      <c r="V69" s="168"/>
      <c r="W69" s="168"/>
      <c r="X69" s="168"/>
      <c r="Y69" s="168"/>
      <c r="Z69" s="168"/>
      <c r="AA69" s="168"/>
      <c r="AB69" s="168"/>
      <c r="AC69" s="168"/>
      <c r="AD69" s="168"/>
      <c r="AE69" s="168"/>
    </row>
    <row r="70" spans="1:31" s="171" customFormat="1" ht="6.9" customHeight="1">
      <c r="A70" s="168"/>
      <c r="B70" s="169"/>
      <c r="C70" s="168"/>
      <c r="D70" s="168"/>
      <c r="E70" s="168"/>
      <c r="F70" s="168"/>
      <c r="G70" s="168"/>
      <c r="H70" s="168"/>
      <c r="I70" s="168"/>
      <c r="J70" s="168"/>
      <c r="K70" s="168"/>
      <c r="L70" s="170"/>
      <c r="S70" s="168"/>
      <c r="T70" s="168"/>
      <c r="U70" s="168"/>
      <c r="V70" s="168"/>
      <c r="W70" s="168"/>
      <c r="X70" s="168"/>
      <c r="Y70" s="168"/>
      <c r="Z70" s="168"/>
      <c r="AA70" s="168"/>
      <c r="AB70" s="168"/>
      <c r="AC70" s="168"/>
      <c r="AD70" s="168"/>
      <c r="AE70" s="168"/>
    </row>
    <row r="71" spans="1:31" s="171" customFormat="1" ht="12" customHeight="1">
      <c r="A71" s="168"/>
      <c r="B71" s="169"/>
      <c r="C71" s="167" t="s">
        <v>17</v>
      </c>
      <c r="D71" s="168"/>
      <c r="E71" s="168"/>
      <c r="F71" s="168"/>
      <c r="G71" s="168"/>
      <c r="H71" s="168"/>
      <c r="I71" s="168"/>
      <c r="J71" s="168"/>
      <c r="K71" s="168"/>
      <c r="L71" s="170"/>
      <c r="S71" s="168"/>
      <c r="T71" s="168"/>
      <c r="U71" s="168"/>
      <c r="V71" s="168"/>
      <c r="W71" s="168"/>
      <c r="X71" s="168"/>
      <c r="Y71" s="168"/>
      <c r="Z71" s="168"/>
      <c r="AA71" s="168"/>
      <c r="AB71" s="168"/>
      <c r="AC71" s="168"/>
      <c r="AD71" s="168"/>
      <c r="AE71" s="168"/>
    </row>
    <row r="72" spans="1:31" s="171" customFormat="1" ht="16.5" customHeight="1">
      <c r="A72" s="168"/>
      <c r="B72" s="169"/>
      <c r="C72" s="168"/>
      <c r="D72" s="168"/>
      <c r="E72" s="347" t="str">
        <f>E7</f>
        <v>BROUMOV - ONN Broumov-snížení energetické náročnosti (2019)</v>
      </c>
      <c r="F72" s="348"/>
      <c r="G72" s="348"/>
      <c r="H72" s="348"/>
      <c r="I72" s="168"/>
      <c r="J72" s="168"/>
      <c r="K72" s="168"/>
      <c r="L72" s="170"/>
      <c r="S72" s="168"/>
      <c r="T72" s="168"/>
      <c r="U72" s="168"/>
      <c r="V72" s="168"/>
      <c r="W72" s="168"/>
      <c r="X72" s="168"/>
      <c r="Y72" s="168"/>
      <c r="Z72" s="168"/>
      <c r="AA72" s="168"/>
      <c r="AB72" s="168"/>
      <c r="AC72" s="168"/>
      <c r="AD72" s="168"/>
      <c r="AE72" s="168"/>
    </row>
    <row r="73" spans="1:31" s="171" customFormat="1" ht="12" customHeight="1">
      <c r="A73" s="168"/>
      <c r="B73" s="169"/>
      <c r="C73" s="167" t="s">
        <v>94</v>
      </c>
      <c r="D73" s="168"/>
      <c r="E73" s="168"/>
      <c r="F73" s="168"/>
      <c r="G73" s="168"/>
      <c r="H73" s="168"/>
      <c r="I73" s="168"/>
      <c r="J73" s="168"/>
      <c r="K73" s="168"/>
      <c r="L73" s="170"/>
      <c r="S73" s="168"/>
      <c r="T73" s="168"/>
      <c r="U73" s="168"/>
      <c r="V73" s="168"/>
      <c r="W73" s="168"/>
      <c r="X73" s="168"/>
      <c r="Y73" s="168"/>
      <c r="Z73" s="168"/>
      <c r="AA73" s="168"/>
      <c r="AB73" s="168"/>
      <c r="AC73" s="168"/>
      <c r="AD73" s="168"/>
      <c r="AE73" s="168"/>
    </row>
    <row r="74" spans="1:31" s="171" customFormat="1" ht="16.5" customHeight="1">
      <c r="A74" s="168"/>
      <c r="B74" s="169"/>
      <c r="C74" s="168"/>
      <c r="D74" s="168"/>
      <c r="E74" s="345" t="str">
        <f>E9</f>
        <v>02 - ONN BROUMOV- SNÍŽENÍ ENBERGETICKÉ NÁROČNOTI - VRN</v>
      </c>
      <c r="F74" s="346"/>
      <c r="G74" s="346"/>
      <c r="H74" s="346"/>
      <c r="I74" s="168"/>
      <c r="J74" s="168"/>
      <c r="K74" s="168"/>
      <c r="L74" s="170"/>
      <c r="S74" s="168"/>
      <c r="T74" s="168"/>
      <c r="U74" s="168"/>
      <c r="V74" s="168"/>
      <c r="W74" s="168"/>
      <c r="X74" s="168"/>
      <c r="Y74" s="168"/>
      <c r="Z74" s="168"/>
      <c r="AA74" s="168"/>
      <c r="AB74" s="168"/>
      <c r="AC74" s="168"/>
      <c r="AD74" s="168"/>
      <c r="AE74" s="168"/>
    </row>
    <row r="75" spans="1:31" s="171" customFormat="1" ht="6.9" customHeight="1">
      <c r="A75" s="168"/>
      <c r="B75" s="169"/>
      <c r="C75" s="168"/>
      <c r="D75" s="168"/>
      <c r="E75" s="168"/>
      <c r="F75" s="168"/>
      <c r="G75" s="168"/>
      <c r="H75" s="168"/>
      <c r="I75" s="168"/>
      <c r="J75" s="168"/>
      <c r="K75" s="168"/>
      <c r="L75" s="170"/>
      <c r="S75" s="168"/>
      <c r="T75" s="168"/>
      <c r="U75" s="168"/>
      <c r="V75" s="168"/>
      <c r="W75" s="168"/>
      <c r="X75" s="168"/>
      <c r="Y75" s="168"/>
      <c r="Z75" s="168"/>
      <c r="AA75" s="168"/>
      <c r="AB75" s="168"/>
      <c r="AC75" s="168"/>
      <c r="AD75" s="168"/>
      <c r="AE75" s="168"/>
    </row>
    <row r="76" spans="1:31" s="171" customFormat="1" ht="12" customHeight="1">
      <c r="A76" s="168"/>
      <c r="B76" s="169"/>
      <c r="C76" s="167" t="s">
        <v>20</v>
      </c>
      <c r="D76" s="168"/>
      <c r="E76" s="168"/>
      <c r="F76" s="172" t="str">
        <f>F12</f>
        <v xml:space="preserve"> </v>
      </c>
      <c r="G76" s="168"/>
      <c r="H76" s="168"/>
      <c r="I76" s="167" t="s">
        <v>22</v>
      </c>
      <c r="J76" s="173" t="str">
        <f>IF(J12="","",J12)</f>
        <v>1. 12. 2019</v>
      </c>
      <c r="K76" s="168"/>
      <c r="L76" s="170"/>
      <c r="S76" s="168"/>
      <c r="T76" s="168"/>
      <c r="U76" s="168"/>
      <c r="V76" s="168"/>
      <c r="W76" s="168"/>
      <c r="X76" s="168"/>
      <c r="Y76" s="168"/>
      <c r="Z76" s="168"/>
      <c r="AA76" s="168"/>
      <c r="AB76" s="168"/>
      <c r="AC76" s="168"/>
      <c r="AD76" s="168"/>
      <c r="AE76" s="168"/>
    </row>
    <row r="77" spans="1:31" s="171" customFormat="1" ht="6.9" customHeight="1">
      <c r="A77" s="168"/>
      <c r="B77" s="169"/>
      <c r="C77" s="168"/>
      <c r="D77" s="168"/>
      <c r="E77" s="168"/>
      <c r="F77" s="168"/>
      <c r="G77" s="168"/>
      <c r="H77" s="168"/>
      <c r="I77" s="168"/>
      <c r="J77" s="168"/>
      <c r="K77" s="168"/>
      <c r="L77" s="170"/>
      <c r="S77" s="168"/>
      <c r="T77" s="168"/>
      <c r="U77" s="168"/>
      <c r="V77" s="168"/>
      <c r="W77" s="168"/>
      <c r="X77" s="168"/>
      <c r="Y77" s="168"/>
      <c r="Z77" s="168"/>
      <c r="AA77" s="168"/>
      <c r="AB77" s="168"/>
      <c r="AC77" s="168"/>
      <c r="AD77" s="168"/>
      <c r="AE77" s="168"/>
    </row>
    <row r="78" spans="1:31" s="171" customFormat="1" ht="15.15" customHeight="1">
      <c r="A78" s="168"/>
      <c r="B78" s="169"/>
      <c r="C78" s="167" t="s">
        <v>24</v>
      </c>
      <c r="D78" s="168"/>
      <c r="E78" s="168"/>
      <c r="F78" s="172" t="str">
        <f>E15</f>
        <v>KRÁLOVÉHRADECKÝ KRAJ</v>
      </c>
      <c r="G78" s="168"/>
      <c r="H78" s="168"/>
      <c r="I78" s="167" t="s">
        <v>30</v>
      </c>
      <c r="J78" s="196" t="str">
        <f>E21</f>
        <v>JIKA CZ</v>
      </c>
      <c r="K78" s="168"/>
      <c r="L78" s="170"/>
      <c r="S78" s="168"/>
      <c r="T78" s="168"/>
      <c r="U78" s="168"/>
      <c r="V78" s="168"/>
      <c r="W78" s="168"/>
      <c r="X78" s="168"/>
      <c r="Y78" s="168"/>
      <c r="Z78" s="168"/>
      <c r="AA78" s="168"/>
      <c r="AB78" s="168"/>
      <c r="AC78" s="168"/>
      <c r="AD78" s="168"/>
      <c r="AE78" s="168"/>
    </row>
    <row r="79" spans="1:31" s="171" customFormat="1" ht="27.9" customHeight="1">
      <c r="A79" s="168"/>
      <c r="B79" s="169"/>
      <c r="C79" s="167" t="s">
        <v>28</v>
      </c>
      <c r="D79" s="168"/>
      <c r="E79" s="168"/>
      <c r="F79" s="172" t="str">
        <f>IF(E18="","",E18)</f>
        <v>Vyplň údaj</v>
      </c>
      <c r="G79" s="168"/>
      <c r="H79" s="168"/>
      <c r="I79" s="167" t="s">
        <v>33</v>
      </c>
      <c r="J79" s="196">
        <f>E24</f>
        <v>0</v>
      </c>
      <c r="K79" s="168"/>
      <c r="L79" s="170"/>
      <c r="S79" s="168"/>
      <c r="T79" s="168"/>
      <c r="U79" s="168"/>
      <c r="V79" s="168"/>
      <c r="W79" s="168"/>
      <c r="X79" s="168"/>
      <c r="Y79" s="168"/>
      <c r="Z79" s="168"/>
      <c r="AA79" s="168"/>
      <c r="AB79" s="168"/>
      <c r="AC79" s="168"/>
      <c r="AD79" s="168"/>
      <c r="AE79" s="168"/>
    </row>
    <row r="80" spans="1:31" s="171" customFormat="1" ht="10.35" customHeight="1">
      <c r="A80" s="168"/>
      <c r="B80" s="169"/>
      <c r="C80" s="168"/>
      <c r="D80" s="168"/>
      <c r="E80" s="168"/>
      <c r="F80" s="168"/>
      <c r="G80" s="168"/>
      <c r="H80" s="168"/>
      <c r="I80" s="168"/>
      <c r="J80" s="168"/>
      <c r="K80" s="168"/>
      <c r="L80" s="170"/>
      <c r="S80" s="168"/>
      <c r="T80" s="168"/>
      <c r="U80" s="168"/>
      <c r="V80" s="168"/>
      <c r="W80" s="168"/>
      <c r="X80" s="168"/>
      <c r="Y80" s="168"/>
      <c r="Z80" s="168"/>
      <c r="AA80" s="168"/>
      <c r="AB80" s="168"/>
      <c r="AC80" s="168"/>
      <c r="AD80" s="168"/>
      <c r="AE80" s="168"/>
    </row>
    <row r="81" spans="1:65" s="219" customFormat="1" ht="29.25" customHeight="1">
      <c r="A81" s="210"/>
      <c r="B81" s="211"/>
      <c r="C81" s="212" t="s">
        <v>123</v>
      </c>
      <c r="D81" s="213" t="s">
        <v>55</v>
      </c>
      <c r="E81" s="213" t="s">
        <v>51</v>
      </c>
      <c r="F81" s="213" t="s">
        <v>52</v>
      </c>
      <c r="G81" s="213" t="s">
        <v>124</v>
      </c>
      <c r="H81" s="213" t="s">
        <v>125</v>
      </c>
      <c r="I81" s="213" t="s">
        <v>126</v>
      </c>
      <c r="J81" s="213" t="s">
        <v>98</v>
      </c>
      <c r="K81" s="214" t="s">
        <v>127</v>
      </c>
      <c r="L81" s="215"/>
      <c r="M81" s="216" t="s">
        <v>3</v>
      </c>
      <c r="N81" s="217" t="s">
        <v>40</v>
      </c>
      <c r="O81" s="217" t="s">
        <v>128</v>
      </c>
      <c r="P81" s="217" t="s">
        <v>129</v>
      </c>
      <c r="Q81" s="217" t="s">
        <v>130</v>
      </c>
      <c r="R81" s="217" t="s">
        <v>131</v>
      </c>
      <c r="S81" s="217" t="s">
        <v>132</v>
      </c>
      <c r="T81" s="218" t="s">
        <v>133</v>
      </c>
      <c r="U81" s="210"/>
      <c r="V81" s="210"/>
      <c r="W81" s="210"/>
      <c r="X81" s="210"/>
      <c r="Y81" s="210"/>
      <c r="Z81" s="210"/>
      <c r="AA81" s="210"/>
      <c r="AB81" s="210"/>
      <c r="AC81" s="210"/>
      <c r="AD81" s="210"/>
      <c r="AE81" s="210"/>
    </row>
    <row r="82" spans="1:65" s="171" customFormat="1" ht="22.8" customHeight="1">
      <c r="A82" s="168"/>
      <c r="B82" s="169"/>
      <c r="C82" s="220" t="s">
        <v>134</v>
      </c>
      <c r="D82" s="168"/>
      <c r="E82" s="168"/>
      <c r="F82" s="168"/>
      <c r="G82" s="168"/>
      <c r="H82" s="168"/>
      <c r="I82" s="168"/>
      <c r="J82" s="221">
        <f>BK82</f>
        <v>0</v>
      </c>
      <c r="K82" s="168"/>
      <c r="L82" s="169"/>
      <c r="M82" s="222"/>
      <c r="N82" s="223"/>
      <c r="O82" s="178"/>
      <c r="P82" s="224">
        <f>P83</f>
        <v>0</v>
      </c>
      <c r="Q82" s="178"/>
      <c r="R82" s="224">
        <f>R83</f>
        <v>0</v>
      </c>
      <c r="S82" s="178"/>
      <c r="T82" s="225">
        <f>T83</f>
        <v>0</v>
      </c>
      <c r="U82" s="168"/>
      <c r="V82" s="168"/>
      <c r="W82" s="168"/>
      <c r="X82" s="168"/>
      <c r="Y82" s="168"/>
      <c r="Z82" s="168"/>
      <c r="AA82" s="168"/>
      <c r="AB82" s="168"/>
      <c r="AC82" s="168"/>
      <c r="AD82" s="168"/>
      <c r="AE82" s="168"/>
      <c r="AT82" s="160" t="s">
        <v>69</v>
      </c>
      <c r="AU82" s="160" t="s">
        <v>99</v>
      </c>
      <c r="BK82" s="226">
        <f>BK83</f>
        <v>0</v>
      </c>
    </row>
    <row r="83" spans="1:65" s="227" customFormat="1" ht="25.95" customHeight="1">
      <c r="B83" s="228"/>
      <c r="D83" s="229" t="s">
        <v>69</v>
      </c>
      <c r="E83" s="230" t="s">
        <v>1321</v>
      </c>
      <c r="F83" s="230" t="s">
        <v>1322</v>
      </c>
      <c r="J83" s="231">
        <f>BK83</f>
        <v>0</v>
      </c>
      <c r="L83" s="228"/>
      <c r="M83" s="232"/>
      <c r="N83" s="233"/>
      <c r="O83" s="233"/>
      <c r="P83" s="234">
        <f>P84+P86</f>
        <v>0</v>
      </c>
      <c r="Q83" s="233"/>
      <c r="R83" s="234">
        <f>R84+R86</f>
        <v>0</v>
      </c>
      <c r="S83" s="233"/>
      <c r="T83" s="235">
        <f>T84+T86</f>
        <v>0</v>
      </c>
      <c r="AR83" s="229" t="s">
        <v>166</v>
      </c>
      <c r="AT83" s="236" t="s">
        <v>69</v>
      </c>
      <c r="AU83" s="236" t="s">
        <v>70</v>
      </c>
      <c r="AY83" s="229" t="s">
        <v>137</v>
      </c>
      <c r="BK83" s="237">
        <f>BK84+BK86</f>
        <v>0</v>
      </c>
    </row>
    <row r="84" spans="1:65" s="227" customFormat="1" ht="22.8" customHeight="1">
      <c r="B84" s="228"/>
      <c r="D84" s="229" t="s">
        <v>69</v>
      </c>
      <c r="E84" s="238" t="s">
        <v>1323</v>
      </c>
      <c r="F84" s="238" t="s">
        <v>1324</v>
      </c>
      <c r="J84" s="239">
        <f>BK84</f>
        <v>0</v>
      </c>
      <c r="L84" s="228"/>
      <c r="M84" s="232"/>
      <c r="N84" s="233"/>
      <c r="O84" s="233"/>
      <c r="P84" s="234">
        <f>P85</f>
        <v>0</v>
      </c>
      <c r="Q84" s="233"/>
      <c r="R84" s="234">
        <f>R85</f>
        <v>0</v>
      </c>
      <c r="S84" s="233"/>
      <c r="T84" s="235">
        <f>T85</f>
        <v>0</v>
      </c>
      <c r="AR84" s="229" t="s">
        <v>166</v>
      </c>
      <c r="AT84" s="236" t="s">
        <v>69</v>
      </c>
      <c r="AU84" s="236" t="s">
        <v>78</v>
      </c>
      <c r="AY84" s="229" t="s">
        <v>137</v>
      </c>
      <c r="BK84" s="237">
        <f>BK85</f>
        <v>0</v>
      </c>
    </row>
    <row r="85" spans="1:65" s="171" customFormat="1" ht="16.5" customHeight="1">
      <c r="A85" s="168"/>
      <c r="B85" s="169"/>
      <c r="C85" s="240" t="s">
        <v>78</v>
      </c>
      <c r="D85" s="240" t="s">
        <v>139</v>
      </c>
      <c r="E85" s="241" t="s">
        <v>1325</v>
      </c>
      <c r="F85" s="242" t="s">
        <v>1326</v>
      </c>
      <c r="G85" s="243" t="s">
        <v>1327</v>
      </c>
      <c r="H85" s="244">
        <v>1</v>
      </c>
      <c r="I85" s="77"/>
      <c r="J85" s="245">
        <f>ROUND(I85*H85,2)</f>
        <v>0</v>
      </c>
      <c r="K85" s="242" t="s">
        <v>143</v>
      </c>
      <c r="L85" s="169"/>
      <c r="M85" s="246" t="s">
        <v>3</v>
      </c>
      <c r="N85" s="247" t="s">
        <v>41</v>
      </c>
      <c r="O85" s="248"/>
      <c r="P85" s="249">
        <f>O85*H85</f>
        <v>0</v>
      </c>
      <c r="Q85" s="249">
        <v>0</v>
      </c>
      <c r="R85" s="249">
        <f>Q85*H85</f>
        <v>0</v>
      </c>
      <c r="S85" s="249">
        <v>0</v>
      </c>
      <c r="T85" s="250">
        <f>S85*H85</f>
        <v>0</v>
      </c>
      <c r="U85" s="168"/>
      <c r="V85" s="168"/>
      <c r="W85" s="168"/>
      <c r="X85" s="168"/>
      <c r="Y85" s="168"/>
      <c r="Z85" s="168"/>
      <c r="AA85" s="168"/>
      <c r="AB85" s="168"/>
      <c r="AC85" s="168"/>
      <c r="AD85" s="168"/>
      <c r="AE85" s="168"/>
      <c r="AR85" s="251" t="s">
        <v>1328</v>
      </c>
      <c r="AT85" s="251" t="s">
        <v>139</v>
      </c>
      <c r="AU85" s="251" t="s">
        <v>80</v>
      </c>
      <c r="AY85" s="160" t="s">
        <v>137</v>
      </c>
      <c r="BE85" s="252">
        <f>IF(N85="základní",J85,0)</f>
        <v>0</v>
      </c>
      <c r="BF85" s="252">
        <f>IF(N85="snížená",J85,0)</f>
        <v>0</v>
      </c>
      <c r="BG85" s="252">
        <f>IF(N85="zákl. přenesená",J85,0)</f>
        <v>0</v>
      </c>
      <c r="BH85" s="252">
        <f>IF(N85="sníž. přenesená",J85,0)</f>
        <v>0</v>
      </c>
      <c r="BI85" s="252">
        <f>IF(N85="nulová",J85,0)</f>
        <v>0</v>
      </c>
      <c r="BJ85" s="160" t="s">
        <v>78</v>
      </c>
      <c r="BK85" s="252">
        <f>ROUND(I85*H85,2)</f>
        <v>0</v>
      </c>
      <c r="BL85" s="160" t="s">
        <v>1328</v>
      </c>
      <c r="BM85" s="251" t="s">
        <v>1329</v>
      </c>
    </row>
    <row r="86" spans="1:65" s="227" customFormat="1" ht="22.8" customHeight="1">
      <c r="B86" s="228"/>
      <c r="D86" s="229" t="s">
        <v>69</v>
      </c>
      <c r="E86" s="238" t="s">
        <v>1330</v>
      </c>
      <c r="F86" s="238" t="s">
        <v>1331</v>
      </c>
      <c r="J86" s="239">
        <f>BK86</f>
        <v>0</v>
      </c>
      <c r="L86" s="228"/>
      <c r="M86" s="232"/>
      <c r="N86" s="233"/>
      <c r="O86" s="233"/>
      <c r="P86" s="234">
        <f>SUM(P87:P94)</f>
        <v>0</v>
      </c>
      <c r="Q86" s="233"/>
      <c r="R86" s="234">
        <f>SUM(R87:R94)</f>
        <v>0</v>
      </c>
      <c r="S86" s="233"/>
      <c r="T86" s="235">
        <f>SUM(T87:T94)</f>
        <v>0</v>
      </c>
      <c r="AR86" s="229" t="s">
        <v>166</v>
      </c>
      <c r="AT86" s="236" t="s">
        <v>69</v>
      </c>
      <c r="AU86" s="236" t="s">
        <v>78</v>
      </c>
      <c r="AY86" s="229" t="s">
        <v>137</v>
      </c>
      <c r="BK86" s="237">
        <f>SUM(BK87:BK94)</f>
        <v>0</v>
      </c>
    </row>
    <row r="87" spans="1:65" s="171" customFormat="1" ht="16.5" customHeight="1">
      <c r="A87" s="168"/>
      <c r="B87" s="169"/>
      <c r="C87" s="240" t="s">
        <v>80</v>
      </c>
      <c r="D87" s="240" t="s">
        <v>139</v>
      </c>
      <c r="E87" s="241" t="s">
        <v>1332</v>
      </c>
      <c r="F87" s="242" t="s">
        <v>1333</v>
      </c>
      <c r="G87" s="243" t="s">
        <v>1327</v>
      </c>
      <c r="H87" s="244">
        <v>1</v>
      </c>
      <c r="I87" s="77"/>
      <c r="J87" s="245">
        <f>ROUND(I87*H87,2)</f>
        <v>0</v>
      </c>
      <c r="K87" s="242" t="s">
        <v>143</v>
      </c>
      <c r="L87" s="169"/>
      <c r="M87" s="246" t="s">
        <v>3</v>
      </c>
      <c r="N87" s="247" t="s">
        <v>41</v>
      </c>
      <c r="O87" s="248"/>
      <c r="P87" s="249">
        <f>O87*H87</f>
        <v>0</v>
      </c>
      <c r="Q87" s="249">
        <v>0</v>
      </c>
      <c r="R87" s="249">
        <f>Q87*H87</f>
        <v>0</v>
      </c>
      <c r="S87" s="249">
        <v>0</v>
      </c>
      <c r="T87" s="250">
        <f>S87*H87</f>
        <v>0</v>
      </c>
      <c r="U87" s="168"/>
      <c r="V87" s="168"/>
      <c r="W87" s="168"/>
      <c r="X87" s="168"/>
      <c r="Y87" s="168"/>
      <c r="Z87" s="168"/>
      <c r="AA87" s="168"/>
      <c r="AB87" s="168"/>
      <c r="AC87" s="168"/>
      <c r="AD87" s="168"/>
      <c r="AE87" s="168"/>
      <c r="AR87" s="251" t="s">
        <v>1328</v>
      </c>
      <c r="AT87" s="251" t="s">
        <v>139</v>
      </c>
      <c r="AU87" s="251" t="s">
        <v>80</v>
      </c>
      <c r="AY87" s="160" t="s">
        <v>137</v>
      </c>
      <c r="BE87" s="252">
        <f>IF(N87="základní",J87,0)</f>
        <v>0</v>
      </c>
      <c r="BF87" s="252">
        <f>IF(N87="snížená",J87,0)</f>
        <v>0</v>
      </c>
      <c r="BG87" s="252">
        <f>IF(N87="zákl. přenesená",J87,0)</f>
        <v>0</v>
      </c>
      <c r="BH87" s="252">
        <f>IF(N87="sníž. přenesená",J87,0)</f>
        <v>0</v>
      </c>
      <c r="BI87" s="252">
        <f>IF(N87="nulová",J87,0)</f>
        <v>0</v>
      </c>
      <c r="BJ87" s="160" t="s">
        <v>78</v>
      </c>
      <c r="BK87" s="252">
        <f>ROUND(I87*H87,2)</f>
        <v>0</v>
      </c>
      <c r="BL87" s="160" t="s">
        <v>1328</v>
      </c>
      <c r="BM87" s="251" t="s">
        <v>1334</v>
      </c>
    </row>
    <row r="88" spans="1:65" s="258" customFormat="1">
      <c r="B88" s="259"/>
      <c r="D88" s="253" t="s">
        <v>148</v>
      </c>
      <c r="E88" s="260" t="s">
        <v>3</v>
      </c>
      <c r="F88" s="261" t="s">
        <v>1335</v>
      </c>
      <c r="H88" s="262">
        <v>1</v>
      </c>
      <c r="L88" s="259"/>
      <c r="M88" s="263"/>
      <c r="N88" s="264"/>
      <c r="O88" s="264"/>
      <c r="P88" s="264"/>
      <c r="Q88" s="264"/>
      <c r="R88" s="264"/>
      <c r="S88" s="264"/>
      <c r="T88" s="265"/>
      <c r="AT88" s="260" t="s">
        <v>148</v>
      </c>
      <c r="AU88" s="260" t="s">
        <v>80</v>
      </c>
      <c r="AV88" s="258" t="s">
        <v>80</v>
      </c>
      <c r="AW88" s="258" t="s">
        <v>32</v>
      </c>
      <c r="AX88" s="258" t="s">
        <v>78</v>
      </c>
      <c r="AY88" s="260" t="s">
        <v>137</v>
      </c>
    </row>
    <row r="89" spans="1:65" s="171" customFormat="1" ht="16.5" customHeight="1">
      <c r="A89" s="168"/>
      <c r="B89" s="169"/>
      <c r="C89" s="240" t="s">
        <v>155</v>
      </c>
      <c r="D89" s="240" t="s">
        <v>139</v>
      </c>
      <c r="E89" s="241" t="s">
        <v>1336</v>
      </c>
      <c r="F89" s="242" t="s">
        <v>1337</v>
      </c>
      <c r="G89" s="243" t="s">
        <v>1327</v>
      </c>
      <c r="H89" s="244">
        <v>1</v>
      </c>
      <c r="I89" s="77"/>
      <c r="J89" s="245">
        <f t="shared" ref="J89:J94" si="0">ROUND(I89*H89,2)</f>
        <v>0</v>
      </c>
      <c r="K89" s="242" t="s">
        <v>143</v>
      </c>
      <c r="L89" s="169"/>
      <c r="M89" s="246" t="s">
        <v>3</v>
      </c>
      <c r="N89" s="247" t="s">
        <v>41</v>
      </c>
      <c r="O89" s="248"/>
      <c r="P89" s="249">
        <f t="shared" ref="P89:P94" si="1">O89*H89</f>
        <v>0</v>
      </c>
      <c r="Q89" s="249">
        <v>0</v>
      </c>
      <c r="R89" s="249">
        <f t="shared" ref="R89:R94" si="2">Q89*H89</f>
        <v>0</v>
      </c>
      <c r="S89" s="249">
        <v>0</v>
      </c>
      <c r="T89" s="250">
        <f t="shared" ref="T89:T94" si="3">S89*H89</f>
        <v>0</v>
      </c>
      <c r="U89" s="168"/>
      <c r="V89" s="168"/>
      <c r="W89" s="168"/>
      <c r="X89" s="168"/>
      <c r="Y89" s="168"/>
      <c r="Z89" s="168"/>
      <c r="AA89" s="168"/>
      <c r="AB89" s="168"/>
      <c r="AC89" s="168"/>
      <c r="AD89" s="168"/>
      <c r="AE89" s="168"/>
      <c r="AR89" s="251" t="s">
        <v>1328</v>
      </c>
      <c r="AT89" s="251" t="s">
        <v>139</v>
      </c>
      <c r="AU89" s="251" t="s">
        <v>80</v>
      </c>
      <c r="AY89" s="160" t="s">
        <v>137</v>
      </c>
      <c r="BE89" s="252">
        <f t="shared" ref="BE89:BE94" si="4">IF(N89="základní",J89,0)</f>
        <v>0</v>
      </c>
      <c r="BF89" s="252">
        <f t="shared" ref="BF89:BF94" si="5">IF(N89="snížená",J89,0)</f>
        <v>0</v>
      </c>
      <c r="BG89" s="252">
        <f t="shared" ref="BG89:BG94" si="6">IF(N89="zákl. přenesená",J89,0)</f>
        <v>0</v>
      </c>
      <c r="BH89" s="252">
        <f t="shared" ref="BH89:BH94" si="7">IF(N89="sníž. přenesená",J89,0)</f>
        <v>0</v>
      </c>
      <c r="BI89" s="252">
        <f t="shared" ref="BI89:BI94" si="8">IF(N89="nulová",J89,0)</f>
        <v>0</v>
      </c>
      <c r="BJ89" s="160" t="s">
        <v>78</v>
      </c>
      <c r="BK89" s="252">
        <f t="shared" ref="BK89:BK94" si="9">ROUND(I89*H89,2)</f>
        <v>0</v>
      </c>
      <c r="BL89" s="160" t="s">
        <v>1328</v>
      </c>
      <c r="BM89" s="251" t="s">
        <v>1338</v>
      </c>
    </row>
    <row r="90" spans="1:65" s="171" customFormat="1" ht="16.5" customHeight="1">
      <c r="A90" s="168"/>
      <c r="B90" s="169"/>
      <c r="C90" s="240" t="s">
        <v>144</v>
      </c>
      <c r="D90" s="240" t="s">
        <v>139</v>
      </c>
      <c r="E90" s="241" t="s">
        <v>1339</v>
      </c>
      <c r="F90" s="242" t="s">
        <v>1340</v>
      </c>
      <c r="G90" s="243" t="s">
        <v>243</v>
      </c>
      <c r="H90" s="244">
        <v>550</v>
      </c>
      <c r="I90" s="77"/>
      <c r="J90" s="245">
        <f t="shared" si="0"/>
        <v>0</v>
      </c>
      <c r="K90" s="242" t="s">
        <v>143</v>
      </c>
      <c r="L90" s="169"/>
      <c r="M90" s="246" t="s">
        <v>3</v>
      </c>
      <c r="N90" s="247" t="s">
        <v>41</v>
      </c>
      <c r="O90" s="248"/>
      <c r="P90" s="249">
        <f t="shared" si="1"/>
        <v>0</v>
      </c>
      <c r="Q90" s="249">
        <v>0</v>
      </c>
      <c r="R90" s="249">
        <f t="shared" si="2"/>
        <v>0</v>
      </c>
      <c r="S90" s="249">
        <v>0</v>
      </c>
      <c r="T90" s="250">
        <f t="shared" si="3"/>
        <v>0</v>
      </c>
      <c r="U90" s="168"/>
      <c r="V90" s="168"/>
      <c r="W90" s="168"/>
      <c r="X90" s="168"/>
      <c r="Y90" s="168"/>
      <c r="Z90" s="168"/>
      <c r="AA90" s="168"/>
      <c r="AB90" s="168"/>
      <c r="AC90" s="168"/>
      <c r="AD90" s="168"/>
      <c r="AE90" s="168"/>
      <c r="AR90" s="251" t="s">
        <v>1328</v>
      </c>
      <c r="AT90" s="251" t="s">
        <v>139</v>
      </c>
      <c r="AU90" s="251" t="s">
        <v>80</v>
      </c>
      <c r="AY90" s="160" t="s">
        <v>137</v>
      </c>
      <c r="BE90" s="252">
        <f t="shared" si="4"/>
        <v>0</v>
      </c>
      <c r="BF90" s="252">
        <f t="shared" si="5"/>
        <v>0</v>
      </c>
      <c r="BG90" s="252">
        <f t="shared" si="6"/>
        <v>0</v>
      </c>
      <c r="BH90" s="252">
        <f t="shared" si="7"/>
        <v>0</v>
      </c>
      <c r="BI90" s="252">
        <f t="shared" si="8"/>
        <v>0</v>
      </c>
      <c r="BJ90" s="160" t="s">
        <v>78</v>
      </c>
      <c r="BK90" s="252">
        <f t="shared" si="9"/>
        <v>0</v>
      </c>
      <c r="BL90" s="160" t="s">
        <v>1328</v>
      </c>
      <c r="BM90" s="251" t="s">
        <v>1341</v>
      </c>
    </row>
    <row r="91" spans="1:65" s="171" customFormat="1" ht="16.5" customHeight="1">
      <c r="A91" s="168"/>
      <c r="B91" s="169"/>
      <c r="C91" s="240" t="s">
        <v>166</v>
      </c>
      <c r="D91" s="240" t="s">
        <v>139</v>
      </c>
      <c r="E91" s="241" t="s">
        <v>1342</v>
      </c>
      <c r="F91" s="242" t="s">
        <v>1343</v>
      </c>
      <c r="G91" s="243" t="s">
        <v>1327</v>
      </c>
      <c r="H91" s="244">
        <v>1</v>
      </c>
      <c r="I91" s="77"/>
      <c r="J91" s="245">
        <f t="shared" si="0"/>
        <v>0</v>
      </c>
      <c r="K91" s="242" t="s">
        <v>143</v>
      </c>
      <c r="L91" s="169"/>
      <c r="M91" s="246" t="s">
        <v>3</v>
      </c>
      <c r="N91" s="247" t="s">
        <v>41</v>
      </c>
      <c r="O91" s="248"/>
      <c r="P91" s="249">
        <f t="shared" si="1"/>
        <v>0</v>
      </c>
      <c r="Q91" s="249">
        <v>0</v>
      </c>
      <c r="R91" s="249">
        <f t="shared" si="2"/>
        <v>0</v>
      </c>
      <c r="S91" s="249">
        <v>0</v>
      </c>
      <c r="T91" s="250">
        <f t="shared" si="3"/>
        <v>0</v>
      </c>
      <c r="U91" s="168"/>
      <c r="V91" s="168"/>
      <c r="W91" s="168"/>
      <c r="X91" s="168"/>
      <c r="Y91" s="168"/>
      <c r="Z91" s="168"/>
      <c r="AA91" s="168"/>
      <c r="AB91" s="168"/>
      <c r="AC91" s="168"/>
      <c r="AD91" s="168"/>
      <c r="AE91" s="168"/>
      <c r="AR91" s="251" t="s">
        <v>1328</v>
      </c>
      <c r="AT91" s="251" t="s">
        <v>139</v>
      </c>
      <c r="AU91" s="251" t="s">
        <v>80</v>
      </c>
      <c r="AY91" s="160" t="s">
        <v>137</v>
      </c>
      <c r="BE91" s="252">
        <f t="shared" si="4"/>
        <v>0</v>
      </c>
      <c r="BF91" s="252">
        <f t="shared" si="5"/>
        <v>0</v>
      </c>
      <c r="BG91" s="252">
        <f t="shared" si="6"/>
        <v>0</v>
      </c>
      <c r="BH91" s="252">
        <f t="shared" si="7"/>
        <v>0</v>
      </c>
      <c r="BI91" s="252">
        <f t="shared" si="8"/>
        <v>0</v>
      </c>
      <c r="BJ91" s="160" t="s">
        <v>78</v>
      </c>
      <c r="BK91" s="252">
        <f t="shared" si="9"/>
        <v>0</v>
      </c>
      <c r="BL91" s="160" t="s">
        <v>1328</v>
      </c>
      <c r="BM91" s="251" t="s">
        <v>1344</v>
      </c>
    </row>
    <row r="92" spans="1:65" s="171" customFormat="1" ht="16.5" customHeight="1">
      <c r="A92" s="168"/>
      <c r="B92" s="169"/>
      <c r="C92" s="240" t="s">
        <v>172</v>
      </c>
      <c r="D92" s="240" t="s">
        <v>139</v>
      </c>
      <c r="E92" s="241" t="s">
        <v>1345</v>
      </c>
      <c r="F92" s="242" t="s">
        <v>1346</v>
      </c>
      <c r="G92" s="243" t="s">
        <v>1327</v>
      </c>
      <c r="H92" s="244">
        <v>1</v>
      </c>
      <c r="I92" s="77"/>
      <c r="J92" s="245">
        <f t="shared" si="0"/>
        <v>0</v>
      </c>
      <c r="K92" s="242" t="s">
        <v>143</v>
      </c>
      <c r="L92" s="169"/>
      <c r="M92" s="246" t="s">
        <v>3</v>
      </c>
      <c r="N92" s="247" t="s">
        <v>41</v>
      </c>
      <c r="O92" s="248"/>
      <c r="P92" s="249">
        <f t="shared" si="1"/>
        <v>0</v>
      </c>
      <c r="Q92" s="249">
        <v>0</v>
      </c>
      <c r="R92" s="249">
        <f t="shared" si="2"/>
        <v>0</v>
      </c>
      <c r="S92" s="249">
        <v>0</v>
      </c>
      <c r="T92" s="250">
        <f t="shared" si="3"/>
        <v>0</v>
      </c>
      <c r="U92" s="168"/>
      <c r="V92" s="168"/>
      <c r="W92" s="168"/>
      <c r="X92" s="168"/>
      <c r="Y92" s="168"/>
      <c r="Z92" s="168"/>
      <c r="AA92" s="168"/>
      <c r="AB92" s="168"/>
      <c r="AC92" s="168"/>
      <c r="AD92" s="168"/>
      <c r="AE92" s="168"/>
      <c r="AR92" s="251" t="s">
        <v>1328</v>
      </c>
      <c r="AT92" s="251" t="s">
        <v>139</v>
      </c>
      <c r="AU92" s="251" t="s">
        <v>80</v>
      </c>
      <c r="AY92" s="160" t="s">
        <v>137</v>
      </c>
      <c r="BE92" s="252">
        <f t="shared" si="4"/>
        <v>0</v>
      </c>
      <c r="BF92" s="252">
        <f t="shared" si="5"/>
        <v>0</v>
      </c>
      <c r="BG92" s="252">
        <f t="shared" si="6"/>
        <v>0</v>
      </c>
      <c r="BH92" s="252">
        <f t="shared" si="7"/>
        <v>0</v>
      </c>
      <c r="BI92" s="252">
        <f t="shared" si="8"/>
        <v>0</v>
      </c>
      <c r="BJ92" s="160" t="s">
        <v>78</v>
      </c>
      <c r="BK92" s="252">
        <f t="shared" si="9"/>
        <v>0</v>
      </c>
      <c r="BL92" s="160" t="s">
        <v>1328</v>
      </c>
      <c r="BM92" s="251" t="s">
        <v>1347</v>
      </c>
    </row>
    <row r="93" spans="1:65" s="171" customFormat="1" ht="16.5" customHeight="1">
      <c r="A93" s="168"/>
      <c r="B93" s="169"/>
      <c r="C93" s="240" t="s">
        <v>185</v>
      </c>
      <c r="D93" s="240" t="s">
        <v>139</v>
      </c>
      <c r="E93" s="241" t="s">
        <v>1348</v>
      </c>
      <c r="F93" s="242" t="s">
        <v>1349</v>
      </c>
      <c r="G93" s="243" t="s">
        <v>1327</v>
      </c>
      <c r="H93" s="244">
        <v>1</v>
      </c>
      <c r="I93" s="77"/>
      <c r="J93" s="245">
        <f t="shared" si="0"/>
        <v>0</v>
      </c>
      <c r="K93" s="242" t="s">
        <v>143</v>
      </c>
      <c r="L93" s="169"/>
      <c r="M93" s="246" t="s">
        <v>3</v>
      </c>
      <c r="N93" s="247" t="s">
        <v>41</v>
      </c>
      <c r="O93" s="248"/>
      <c r="P93" s="249">
        <f t="shared" si="1"/>
        <v>0</v>
      </c>
      <c r="Q93" s="249">
        <v>0</v>
      </c>
      <c r="R93" s="249">
        <f t="shared" si="2"/>
        <v>0</v>
      </c>
      <c r="S93" s="249">
        <v>0</v>
      </c>
      <c r="T93" s="250">
        <f t="shared" si="3"/>
        <v>0</v>
      </c>
      <c r="U93" s="168"/>
      <c r="V93" s="168"/>
      <c r="W93" s="168"/>
      <c r="X93" s="168"/>
      <c r="Y93" s="168"/>
      <c r="Z93" s="168"/>
      <c r="AA93" s="168"/>
      <c r="AB93" s="168"/>
      <c r="AC93" s="168"/>
      <c r="AD93" s="168"/>
      <c r="AE93" s="168"/>
      <c r="AR93" s="251" t="s">
        <v>1328</v>
      </c>
      <c r="AT93" s="251" t="s">
        <v>139</v>
      </c>
      <c r="AU93" s="251" t="s">
        <v>80</v>
      </c>
      <c r="AY93" s="160" t="s">
        <v>137</v>
      </c>
      <c r="BE93" s="252">
        <f t="shared" si="4"/>
        <v>0</v>
      </c>
      <c r="BF93" s="252">
        <f t="shared" si="5"/>
        <v>0</v>
      </c>
      <c r="BG93" s="252">
        <f t="shared" si="6"/>
        <v>0</v>
      </c>
      <c r="BH93" s="252">
        <f t="shared" si="7"/>
        <v>0</v>
      </c>
      <c r="BI93" s="252">
        <f t="shared" si="8"/>
        <v>0</v>
      </c>
      <c r="BJ93" s="160" t="s">
        <v>78</v>
      </c>
      <c r="BK93" s="252">
        <f t="shared" si="9"/>
        <v>0</v>
      </c>
      <c r="BL93" s="160" t="s">
        <v>1328</v>
      </c>
      <c r="BM93" s="251" t="s">
        <v>1350</v>
      </c>
    </row>
    <row r="94" spans="1:65" s="171" customFormat="1" ht="16.5" customHeight="1">
      <c r="A94" s="168"/>
      <c r="B94" s="169"/>
      <c r="C94" s="240" t="s">
        <v>196</v>
      </c>
      <c r="D94" s="240" t="s">
        <v>139</v>
      </c>
      <c r="E94" s="241" t="s">
        <v>1351</v>
      </c>
      <c r="F94" s="242" t="s">
        <v>1352</v>
      </c>
      <c r="G94" s="243" t="s">
        <v>1327</v>
      </c>
      <c r="H94" s="244">
        <v>1</v>
      </c>
      <c r="I94" s="77"/>
      <c r="J94" s="245">
        <f t="shared" si="0"/>
        <v>0</v>
      </c>
      <c r="K94" s="242" t="s">
        <v>143</v>
      </c>
      <c r="L94" s="169"/>
      <c r="M94" s="301" t="s">
        <v>3</v>
      </c>
      <c r="N94" s="302" t="s">
        <v>41</v>
      </c>
      <c r="O94" s="303"/>
      <c r="P94" s="304">
        <f t="shared" si="1"/>
        <v>0</v>
      </c>
      <c r="Q94" s="304">
        <v>0</v>
      </c>
      <c r="R94" s="304">
        <f t="shared" si="2"/>
        <v>0</v>
      </c>
      <c r="S94" s="304">
        <v>0</v>
      </c>
      <c r="T94" s="305">
        <f t="shared" si="3"/>
        <v>0</v>
      </c>
      <c r="U94" s="168"/>
      <c r="V94" s="168"/>
      <c r="W94" s="168"/>
      <c r="X94" s="168"/>
      <c r="Y94" s="168"/>
      <c r="Z94" s="168"/>
      <c r="AA94" s="168"/>
      <c r="AB94" s="168"/>
      <c r="AC94" s="168"/>
      <c r="AD94" s="168"/>
      <c r="AE94" s="168"/>
      <c r="AR94" s="251" t="s">
        <v>1328</v>
      </c>
      <c r="AT94" s="251" t="s">
        <v>139</v>
      </c>
      <c r="AU94" s="251" t="s">
        <v>80</v>
      </c>
      <c r="AY94" s="160" t="s">
        <v>137</v>
      </c>
      <c r="BE94" s="252">
        <f t="shared" si="4"/>
        <v>0</v>
      </c>
      <c r="BF94" s="252">
        <f t="shared" si="5"/>
        <v>0</v>
      </c>
      <c r="BG94" s="252">
        <f t="shared" si="6"/>
        <v>0</v>
      </c>
      <c r="BH94" s="252">
        <f t="shared" si="7"/>
        <v>0</v>
      </c>
      <c r="BI94" s="252">
        <f t="shared" si="8"/>
        <v>0</v>
      </c>
      <c r="BJ94" s="160" t="s">
        <v>78</v>
      </c>
      <c r="BK94" s="252">
        <f t="shared" si="9"/>
        <v>0</v>
      </c>
      <c r="BL94" s="160" t="s">
        <v>1328</v>
      </c>
      <c r="BM94" s="251" t="s">
        <v>1353</v>
      </c>
    </row>
    <row r="95" spans="1:65" s="171" customFormat="1" ht="6.9" customHeight="1">
      <c r="A95" s="168"/>
      <c r="B95" s="192"/>
      <c r="C95" s="193"/>
      <c r="D95" s="193"/>
      <c r="E95" s="193"/>
      <c r="F95" s="193"/>
      <c r="G95" s="193"/>
      <c r="H95" s="193"/>
      <c r="I95" s="193"/>
      <c r="J95" s="193"/>
      <c r="K95" s="193"/>
      <c r="L95" s="169"/>
      <c r="M95" s="168"/>
      <c r="O95" s="168"/>
      <c r="P95" s="168"/>
      <c r="Q95" s="168"/>
      <c r="R95" s="168"/>
      <c r="S95" s="168"/>
      <c r="T95" s="168"/>
      <c r="U95" s="168"/>
      <c r="V95" s="168"/>
      <c r="W95" s="168"/>
      <c r="X95" s="168"/>
      <c r="Y95" s="168"/>
      <c r="Z95" s="168"/>
      <c r="AA95" s="168"/>
      <c r="AB95" s="168"/>
      <c r="AC95" s="168"/>
      <c r="AD95" s="168"/>
      <c r="AE95" s="168"/>
    </row>
  </sheetData>
  <sheetProtection algorithmName="SHA-512" hashValue="VCy5eH+Fg43+Sduwnfl66eiD7m4Kzc4Nitsaqt6a1hkOZk3fD2Ww3ZCTesKtjZKI9nNtKyWb+F/rc9enSjn8Ug==" saltValue="6EycDKOjOSA0yVw5iI/sIA==" spinCount="100000" sheet="1" objects="1" scenarios="1"/>
  <autoFilter ref="C81:K94"/>
  <mergeCells count="9">
    <mergeCell ref="E50:H50"/>
    <mergeCell ref="E72:H72"/>
    <mergeCell ref="E74:H74"/>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8"/>
  <sheetViews>
    <sheetView showGridLines="0" zoomScale="110" zoomScaleNormal="110" workbookViewId="0"/>
  </sheetViews>
  <sheetFormatPr defaultRowHeight="10.199999999999999"/>
  <cols>
    <col min="1" max="1" width="8.28515625" style="80" customWidth="1"/>
    <col min="2" max="2" width="1.7109375" style="80" customWidth="1"/>
    <col min="3" max="4" width="5" style="80" customWidth="1"/>
    <col min="5" max="5" width="11.7109375" style="80" customWidth="1"/>
    <col min="6" max="6" width="9.140625" style="80" customWidth="1"/>
    <col min="7" max="7" width="5" style="80" customWidth="1"/>
    <col min="8" max="8" width="77.85546875" style="80" customWidth="1"/>
    <col min="9" max="10" width="20" style="80" customWidth="1"/>
    <col min="11" max="11" width="1.7109375" style="80" customWidth="1"/>
  </cols>
  <sheetData>
    <row r="1" spans="2:11" s="1" customFormat="1" ht="37.5" customHeight="1"/>
    <row r="2" spans="2:11" s="1" customFormat="1" ht="7.5" customHeight="1">
      <c r="B2" s="81"/>
      <c r="C2" s="82"/>
      <c r="D2" s="82"/>
      <c r="E2" s="82"/>
      <c r="F2" s="82"/>
      <c r="G2" s="82"/>
      <c r="H2" s="82"/>
      <c r="I2" s="82"/>
      <c r="J2" s="82"/>
      <c r="K2" s="83"/>
    </row>
    <row r="3" spans="2:11" s="8" customFormat="1" ht="45" customHeight="1">
      <c r="B3" s="84"/>
      <c r="C3" s="357" t="s">
        <v>1354</v>
      </c>
      <c r="D3" s="357"/>
      <c r="E3" s="357"/>
      <c r="F3" s="357"/>
      <c r="G3" s="357"/>
      <c r="H3" s="357"/>
      <c r="I3" s="357"/>
      <c r="J3" s="357"/>
      <c r="K3" s="85"/>
    </row>
    <row r="4" spans="2:11" s="1" customFormat="1" ht="25.5" customHeight="1">
      <c r="B4" s="86"/>
      <c r="C4" s="361" t="s">
        <v>1355</v>
      </c>
      <c r="D4" s="361"/>
      <c r="E4" s="361"/>
      <c r="F4" s="361"/>
      <c r="G4" s="361"/>
      <c r="H4" s="361"/>
      <c r="I4" s="361"/>
      <c r="J4" s="361"/>
      <c r="K4" s="87"/>
    </row>
    <row r="5" spans="2:11" s="1" customFormat="1" ht="5.25" customHeight="1">
      <c r="B5" s="86"/>
      <c r="C5" s="88"/>
      <c r="D5" s="88"/>
      <c r="E5" s="88"/>
      <c r="F5" s="88"/>
      <c r="G5" s="88"/>
      <c r="H5" s="88"/>
      <c r="I5" s="88"/>
      <c r="J5" s="88"/>
      <c r="K5" s="87"/>
    </row>
    <row r="6" spans="2:11" s="1" customFormat="1" ht="15" customHeight="1">
      <c r="B6" s="86"/>
      <c r="C6" s="359" t="s">
        <v>1356</v>
      </c>
      <c r="D6" s="359"/>
      <c r="E6" s="359"/>
      <c r="F6" s="359"/>
      <c r="G6" s="359"/>
      <c r="H6" s="359"/>
      <c r="I6" s="359"/>
      <c r="J6" s="359"/>
      <c r="K6" s="87"/>
    </row>
    <row r="7" spans="2:11" s="1" customFormat="1" ht="15" customHeight="1">
      <c r="B7" s="90"/>
      <c r="C7" s="359" t="s">
        <v>1357</v>
      </c>
      <c r="D7" s="359"/>
      <c r="E7" s="359"/>
      <c r="F7" s="359"/>
      <c r="G7" s="359"/>
      <c r="H7" s="359"/>
      <c r="I7" s="359"/>
      <c r="J7" s="359"/>
      <c r="K7" s="87"/>
    </row>
    <row r="8" spans="2:11" s="1" customFormat="1" ht="12.75" customHeight="1">
      <c r="B8" s="90"/>
      <c r="C8" s="89"/>
      <c r="D8" s="89"/>
      <c r="E8" s="89"/>
      <c r="F8" s="89"/>
      <c r="G8" s="89"/>
      <c r="H8" s="89"/>
      <c r="I8" s="89"/>
      <c r="J8" s="89"/>
      <c r="K8" s="87"/>
    </row>
    <row r="9" spans="2:11" s="1" customFormat="1" ht="15" customHeight="1">
      <c r="B9" s="90"/>
      <c r="C9" s="359" t="s">
        <v>1358</v>
      </c>
      <c r="D9" s="359"/>
      <c r="E9" s="359"/>
      <c r="F9" s="359"/>
      <c r="G9" s="359"/>
      <c r="H9" s="359"/>
      <c r="I9" s="359"/>
      <c r="J9" s="359"/>
      <c r="K9" s="87"/>
    </row>
    <row r="10" spans="2:11" s="1" customFormat="1" ht="15" customHeight="1">
      <c r="B10" s="90"/>
      <c r="C10" s="89"/>
      <c r="D10" s="359" t="s">
        <v>1359</v>
      </c>
      <c r="E10" s="359"/>
      <c r="F10" s="359"/>
      <c r="G10" s="359"/>
      <c r="H10" s="359"/>
      <c r="I10" s="359"/>
      <c r="J10" s="359"/>
      <c r="K10" s="87"/>
    </row>
    <row r="11" spans="2:11" s="1" customFormat="1" ht="15" customHeight="1">
      <c r="B11" s="90"/>
      <c r="C11" s="91"/>
      <c r="D11" s="359" t="s">
        <v>1360</v>
      </c>
      <c r="E11" s="359"/>
      <c r="F11" s="359"/>
      <c r="G11" s="359"/>
      <c r="H11" s="359"/>
      <c r="I11" s="359"/>
      <c r="J11" s="359"/>
      <c r="K11" s="87"/>
    </row>
    <row r="12" spans="2:11" s="1" customFormat="1" ht="15" customHeight="1">
      <c r="B12" s="90"/>
      <c r="C12" s="91"/>
      <c r="D12" s="89"/>
      <c r="E12" s="89"/>
      <c r="F12" s="89"/>
      <c r="G12" s="89"/>
      <c r="H12" s="89"/>
      <c r="I12" s="89"/>
      <c r="J12" s="89"/>
      <c r="K12" s="87"/>
    </row>
    <row r="13" spans="2:11" s="1" customFormat="1" ht="15" customHeight="1">
      <c r="B13" s="90"/>
      <c r="C13" s="91"/>
      <c r="D13" s="92" t="s">
        <v>1361</v>
      </c>
      <c r="E13" s="89"/>
      <c r="F13" s="89"/>
      <c r="G13" s="89"/>
      <c r="H13" s="89"/>
      <c r="I13" s="89"/>
      <c r="J13" s="89"/>
      <c r="K13" s="87"/>
    </row>
    <row r="14" spans="2:11" s="1" customFormat="1" ht="12.75" customHeight="1">
      <c r="B14" s="90"/>
      <c r="C14" s="91"/>
      <c r="D14" s="91"/>
      <c r="E14" s="91"/>
      <c r="F14" s="91"/>
      <c r="G14" s="91"/>
      <c r="H14" s="91"/>
      <c r="I14" s="91"/>
      <c r="J14" s="91"/>
      <c r="K14" s="87"/>
    </row>
    <row r="15" spans="2:11" s="1" customFormat="1" ht="15" customHeight="1">
      <c r="B15" s="90"/>
      <c r="C15" s="91"/>
      <c r="D15" s="359" t="s">
        <v>1362</v>
      </c>
      <c r="E15" s="359"/>
      <c r="F15" s="359"/>
      <c r="G15" s="359"/>
      <c r="H15" s="359"/>
      <c r="I15" s="359"/>
      <c r="J15" s="359"/>
      <c r="K15" s="87"/>
    </row>
    <row r="16" spans="2:11" s="1" customFormat="1" ht="15" customHeight="1">
      <c r="B16" s="90"/>
      <c r="C16" s="91"/>
      <c r="D16" s="359" t="s">
        <v>1363</v>
      </c>
      <c r="E16" s="359"/>
      <c r="F16" s="359"/>
      <c r="G16" s="359"/>
      <c r="H16" s="359"/>
      <c r="I16" s="359"/>
      <c r="J16" s="359"/>
      <c r="K16" s="87"/>
    </row>
    <row r="17" spans="2:11" s="1" customFormat="1" ht="15" customHeight="1">
      <c r="B17" s="90"/>
      <c r="C17" s="91"/>
      <c r="D17" s="359" t="s">
        <v>1364</v>
      </c>
      <c r="E17" s="359"/>
      <c r="F17" s="359"/>
      <c r="G17" s="359"/>
      <c r="H17" s="359"/>
      <c r="I17" s="359"/>
      <c r="J17" s="359"/>
      <c r="K17" s="87"/>
    </row>
    <row r="18" spans="2:11" s="1" customFormat="1" ht="15" customHeight="1">
      <c r="B18" s="90"/>
      <c r="C18" s="91"/>
      <c r="D18" s="91"/>
      <c r="E18" s="93" t="s">
        <v>77</v>
      </c>
      <c r="F18" s="359" t="s">
        <v>1365</v>
      </c>
      <c r="G18" s="359"/>
      <c r="H18" s="359"/>
      <c r="I18" s="359"/>
      <c r="J18" s="359"/>
      <c r="K18" s="87"/>
    </row>
    <row r="19" spans="2:11" s="1" customFormat="1" ht="15" customHeight="1">
      <c r="B19" s="90"/>
      <c r="C19" s="91"/>
      <c r="D19" s="91"/>
      <c r="E19" s="93" t="s">
        <v>1366</v>
      </c>
      <c r="F19" s="359" t="s">
        <v>1367</v>
      </c>
      <c r="G19" s="359"/>
      <c r="H19" s="359"/>
      <c r="I19" s="359"/>
      <c r="J19" s="359"/>
      <c r="K19" s="87"/>
    </row>
    <row r="20" spans="2:11" s="1" customFormat="1" ht="15" customHeight="1">
      <c r="B20" s="90"/>
      <c r="C20" s="91"/>
      <c r="D20" s="91"/>
      <c r="E20" s="93" t="s">
        <v>1368</v>
      </c>
      <c r="F20" s="359" t="s">
        <v>1369</v>
      </c>
      <c r="G20" s="359"/>
      <c r="H20" s="359"/>
      <c r="I20" s="359"/>
      <c r="J20" s="359"/>
      <c r="K20" s="87"/>
    </row>
    <row r="21" spans="2:11" s="1" customFormat="1" ht="15" customHeight="1">
      <c r="B21" s="90"/>
      <c r="C21" s="91"/>
      <c r="D21" s="91"/>
      <c r="E21" s="93" t="s">
        <v>1370</v>
      </c>
      <c r="F21" s="359" t="s">
        <v>1371</v>
      </c>
      <c r="G21" s="359"/>
      <c r="H21" s="359"/>
      <c r="I21" s="359"/>
      <c r="J21" s="359"/>
      <c r="K21" s="87"/>
    </row>
    <row r="22" spans="2:11" s="1" customFormat="1" ht="15" customHeight="1">
      <c r="B22" s="90"/>
      <c r="C22" s="91"/>
      <c r="D22" s="91"/>
      <c r="E22" s="93" t="s">
        <v>1372</v>
      </c>
      <c r="F22" s="359" t="s">
        <v>1373</v>
      </c>
      <c r="G22" s="359"/>
      <c r="H22" s="359"/>
      <c r="I22" s="359"/>
      <c r="J22" s="359"/>
      <c r="K22" s="87"/>
    </row>
    <row r="23" spans="2:11" s="1" customFormat="1" ht="15" customHeight="1">
      <c r="B23" s="90"/>
      <c r="C23" s="91"/>
      <c r="D23" s="91"/>
      <c r="E23" s="93" t="s">
        <v>1374</v>
      </c>
      <c r="F23" s="359" t="s">
        <v>1375</v>
      </c>
      <c r="G23" s="359"/>
      <c r="H23" s="359"/>
      <c r="I23" s="359"/>
      <c r="J23" s="359"/>
      <c r="K23" s="87"/>
    </row>
    <row r="24" spans="2:11" s="1" customFormat="1" ht="12.75" customHeight="1">
      <c r="B24" s="90"/>
      <c r="C24" s="91"/>
      <c r="D24" s="91"/>
      <c r="E24" s="91"/>
      <c r="F24" s="91"/>
      <c r="G24" s="91"/>
      <c r="H24" s="91"/>
      <c r="I24" s="91"/>
      <c r="J24" s="91"/>
      <c r="K24" s="87"/>
    </row>
    <row r="25" spans="2:11" s="1" customFormat="1" ht="15" customHeight="1">
      <c r="B25" s="90"/>
      <c r="C25" s="359" t="s">
        <v>1376</v>
      </c>
      <c r="D25" s="359"/>
      <c r="E25" s="359"/>
      <c r="F25" s="359"/>
      <c r="G25" s="359"/>
      <c r="H25" s="359"/>
      <c r="I25" s="359"/>
      <c r="J25" s="359"/>
      <c r="K25" s="87"/>
    </row>
    <row r="26" spans="2:11" s="1" customFormat="1" ht="15" customHeight="1">
      <c r="B26" s="90"/>
      <c r="C26" s="359" t="s">
        <v>1377</v>
      </c>
      <c r="D26" s="359"/>
      <c r="E26" s="359"/>
      <c r="F26" s="359"/>
      <c r="G26" s="359"/>
      <c r="H26" s="359"/>
      <c r="I26" s="359"/>
      <c r="J26" s="359"/>
      <c r="K26" s="87"/>
    </row>
    <row r="27" spans="2:11" s="1" customFormat="1" ht="15" customHeight="1">
      <c r="B27" s="90"/>
      <c r="C27" s="89"/>
      <c r="D27" s="359" t="s">
        <v>1378</v>
      </c>
      <c r="E27" s="359"/>
      <c r="F27" s="359"/>
      <c r="G27" s="359"/>
      <c r="H27" s="359"/>
      <c r="I27" s="359"/>
      <c r="J27" s="359"/>
      <c r="K27" s="87"/>
    </row>
    <row r="28" spans="2:11" s="1" customFormat="1" ht="15" customHeight="1">
      <c r="B28" s="90"/>
      <c r="C28" s="91"/>
      <c r="D28" s="359" t="s">
        <v>1379</v>
      </c>
      <c r="E28" s="359"/>
      <c r="F28" s="359"/>
      <c r="G28" s="359"/>
      <c r="H28" s="359"/>
      <c r="I28" s="359"/>
      <c r="J28" s="359"/>
      <c r="K28" s="87"/>
    </row>
    <row r="29" spans="2:11" s="1" customFormat="1" ht="12.75" customHeight="1">
      <c r="B29" s="90"/>
      <c r="C29" s="91"/>
      <c r="D29" s="91"/>
      <c r="E29" s="91"/>
      <c r="F29" s="91"/>
      <c r="G29" s="91"/>
      <c r="H29" s="91"/>
      <c r="I29" s="91"/>
      <c r="J29" s="91"/>
      <c r="K29" s="87"/>
    </row>
    <row r="30" spans="2:11" s="1" customFormat="1" ht="15" customHeight="1">
      <c r="B30" s="90"/>
      <c r="C30" s="91"/>
      <c r="D30" s="359" t="s">
        <v>1380</v>
      </c>
      <c r="E30" s="359"/>
      <c r="F30" s="359"/>
      <c r="G30" s="359"/>
      <c r="H30" s="359"/>
      <c r="I30" s="359"/>
      <c r="J30" s="359"/>
      <c r="K30" s="87"/>
    </row>
    <row r="31" spans="2:11" s="1" customFormat="1" ht="15" customHeight="1">
      <c r="B31" s="90"/>
      <c r="C31" s="91"/>
      <c r="D31" s="359" t="s">
        <v>1381</v>
      </c>
      <c r="E31" s="359"/>
      <c r="F31" s="359"/>
      <c r="G31" s="359"/>
      <c r="H31" s="359"/>
      <c r="I31" s="359"/>
      <c r="J31" s="359"/>
      <c r="K31" s="87"/>
    </row>
    <row r="32" spans="2:11" s="1" customFormat="1" ht="12.75" customHeight="1">
      <c r="B32" s="90"/>
      <c r="C32" s="91"/>
      <c r="D32" s="91"/>
      <c r="E32" s="91"/>
      <c r="F32" s="91"/>
      <c r="G32" s="91"/>
      <c r="H32" s="91"/>
      <c r="I32" s="91"/>
      <c r="J32" s="91"/>
      <c r="K32" s="87"/>
    </row>
    <row r="33" spans="2:11" s="1" customFormat="1" ht="15" customHeight="1">
      <c r="B33" s="90"/>
      <c r="C33" s="91"/>
      <c r="D33" s="359" t="s">
        <v>1382</v>
      </c>
      <c r="E33" s="359"/>
      <c r="F33" s="359"/>
      <c r="G33" s="359"/>
      <c r="H33" s="359"/>
      <c r="I33" s="359"/>
      <c r="J33" s="359"/>
      <c r="K33" s="87"/>
    </row>
    <row r="34" spans="2:11" s="1" customFormat="1" ht="15" customHeight="1">
      <c r="B34" s="90"/>
      <c r="C34" s="91"/>
      <c r="D34" s="359" t="s">
        <v>1383</v>
      </c>
      <c r="E34" s="359"/>
      <c r="F34" s="359"/>
      <c r="G34" s="359"/>
      <c r="H34" s="359"/>
      <c r="I34" s="359"/>
      <c r="J34" s="359"/>
      <c r="K34" s="87"/>
    </row>
    <row r="35" spans="2:11" s="1" customFormat="1" ht="15" customHeight="1">
      <c r="B35" s="90"/>
      <c r="C35" s="91"/>
      <c r="D35" s="359" t="s">
        <v>1384</v>
      </c>
      <c r="E35" s="359"/>
      <c r="F35" s="359"/>
      <c r="G35" s="359"/>
      <c r="H35" s="359"/>
      <c r="I35" s="359"/>
      <c r="J35" s="359"/>
      <c r="K35" s="87"/>
    </row>
    <row r="36" spans="2:11" s="1" customFormat="1" ht="15" customHeight="1">
      <c r="B36" s="90"/>
      <c r="C36" s="91"/>
      <c r="D36" s="89"/>
      <c r="E36" s="92" t="s">
        <v>123</v>
      </c>
      <c r="F36" s="89"/>
      <c r="G36" s="359" t="s">
        <v>1385</v>
      </c>
      <c r="H36" s="359"/>
      <c r="I36" s="359"/>
      <c r="J36" s="359"/>
      <c r="K36" s="87"/>
    </row>
    <row r="37" spans="2:11" s="1" customFormat="1" ht="30.75" customHeight="1">
      <c r="B37" s="90"/>
      <c r="C37" s="91"/>
      <c r="D37" s="89"/>
      <c r="E37" s="92" t="s">
        <v>1386</v>
      </c>
      <c r="F37" s="89"/>
      <c r="G37" s="359" t="s">
        <v>1387</v>
      </c>
      <c r="H37" s="359"/>
      <c r="I37" s="359"/>
      <c r="J37" s="359"/>
      <c r="K37" s="87"/>
    </row>
    <row r="38" spans="2:11" s="1" customFormat="1" ht="15" customHeight="1">
      <c r="B38" s="90"/>
      <c r="C38" s="91"/>
      <c r="D38" s="89"/>
      <c r="E38" s="92" t="s">
        <v>51</v>
      </c>
      <c r="F38" s="89"/>
      <c r="G38" s="359" t="s">
        <v>1388</v>
      </c>
      <c r="H38" s="359"/>
      <c r="I38" s="359"/>
      <c r="J38" s="359"/>
      <c r="K38" s="87"/>
    </row>
    <row r="39" spans="2:11" s="1" customFormat="1" ht="15" customHeight="1">
      <c r="B39" s="90"/>
      <c r="C39" s="91"/>
      <c r="D39" s="89"/>
      <c r="E39" s="92" t="s">
        <v>52</v>
      </c>
      <c r="F39" s="89"/>
      <c r="G39" s="359" t="s">
        <v>1389</v>
      </c>
      <c r="H39" s="359"/>
      <c r="I39" s="359"/>
      <c r="J39" s="359"/>
      <c r="K39" s="87"/>
    </row>
    <row r="40" spans="2:11" s="1" customFormat="1" ht="15" customHeight="1">
      <c r="B40" s="90"/>
      <c r="C40" s="91"/>
      <c r="D40" s="89"/>
      <c r="E40" s="92" t="s">
        <v>124</v>
      </c>
      <c r="F40" s="89"/>
      <c r="G40" s="359" t="s">
        <v>1390</v>
      </c>
      <c r="H40" s="359"/>
      <c r="I40" s="359"/>
      <c r="J40" s="359"/>
      <c r="K40" s="87"/>
    </row>
    <row r="41" spans="2:11" s="1" customFormat="1" ht="15" customHeight="1">
      <c r="B41" s="90"/>
      <c r="C41" s="91"/>
      <c r="D41" s="89"/>
      <c r="E41" s="92" t="s">
        <v>125</v>
      </c>
      <c r="F41" s="89"/>
      <c r="G41" s="359" t="s">
        <v>1391</v>
      </c>
      <c r="H41" s="359"/>
      <c r="I41" s="359"/>
      <c r="J41" s="359"/>
      <c r="K41" s="87"/>
    </row>
    <row r="42" spans="2:11" s="1" customFormat="1" ht="15" customHeight="1">
      <c r="B42" s="90"/>
      <c r="C42" s="91"/>
      <c r="D42" s="89"/>
      <c r="E42" s="92" t="s">
        <v>1392</v>
      </c>
      <c r="F42" s="89"/>
      <c r="G42" s="359" t="s">
        <v>1393</v>
      </c>
      <c r="H42" s="359"/>
      <c r="I42" s="359"/>
      <c r="J42" s="359"/>
      <c r="K42" s="87"/>
    </row>
    <row r="43" spans="2:11" s="1" customFormat="1" ht="15" customHeight="1">
      <c r="B43" s="90"/>
      <c r="C43" s="91"/>
      <c r="D43" s="89"/>
      <c r="E43" s="92"/>
      <c r="F43" s="89"/>
      <c r="G43" s="359" t="s">
        <v>1394</v>
      </c>
      <c r="H43" s="359"/>
      <c r="I43" s="359"/>
      <c r="J43" s="359"/>
      <c r="K43" s="87"/>
    </row>
    <row r="44" spans="2:11" s="1" customFormat="1" ht="15" customHeight="1">
      <c r="B44" s="90"/>
      <c r="C44" s="91"/>
      <c r="D44" s="89"/>
      <c r="E44" s="92" t="s">
        <v>1395</v>
      </c>
      <c r="F44" s="89"/>
      <c r="G44" s="359" t="s">
        <v>1396</v>
      </c>
      <c r="H44" s="359"/>
      <c r="I44" s="359"/>
      <c r="J44" s="359"/>
      <c r="K44" s="87"/>
    </row>
    <row r="45" spans="2:11" s="1" customFormat="1" ht="15" customHeight="1">
      <c r="B45" s="90"/>
      <c r="C45" s="91"/>
      <c r="D45" s="89"/>
      <c r="E45" s="92" t="s">
        <v>127</v>
      </c>
      <c r="F45" s="89"/>
      <c r="G45" s="359" t="s">
        <v>1397</v>
      </c>
      <c r="H45" s="359"/>
      <c r="I45" s="359"/>
      <c r="J45" s="359"/>
      <c r="K45" s="87"/>
    </row>
    <row r="46" spans="2:11" s="1" customFormat="1" ht="12.75" customHeight="1">
      <c r="B46" s="90"/>
      <c r="C46" s="91"/>
      <c r="D46" s="89"/>
      <c r="E46" s="89"/>
      <c r="F46" s="89"/>
      <c r="G46" s="89"/>
      <c r="H46" s="89"/>
      <c r="I46" s="89"/>
      <c r="J46" s="89"/>
      <c r="K46" s="87"/>
    </row>
    <row r="47" spans="2:11" s="1" customFormat="1" ht="15" customHeight="1">
      <c r="B47" s="90"/>
      <c r="C47" s="91"/>
      <c r="D47" s="359" t="s">
        <v>1398</v>
      </c>
      <c r="E47" s="359"/>
      <c r="F47" s="359"/>
      <c r="G47" s="359"/>
      <c r="H47" s="359"/>
      <c r="I47" s="359"/>
      <c r="J47" s="359"/>
      <c r="K47" s="87"/>
    </row>
    <row r="48" spans="2:11" s="1" customFormat="1" ht="15" customHeight="1">
      <c r="B48" s="90"/>
      <c r="C48" s="91"/>
      <c r="D48" s="91"/>
      <c r="E48" s="359" t="s">
        <v>1399</v>
      </c>
      <c r="F48" s="359"/>
      <c r="G48" s="359"/>
      <c r="H48" s="359"/>
      <c r="I48" s="359"/>
      <c r="J48" s="359"/>
      <c r="K48" s="87"/>
    </row>
    <row r="49" spans="2:11" s="1" customFormat="1" ht="15" customHeight="1">
      <c r="B49" s="90"/>
      <c r="C49" s="91"/>
      <c r="D49" s="91"/>
      <c r="E49" s="359" t="s">
        <v>1400</v>
      </c>
      <c r="F49" s="359"/>
      <c r="G49" s="359"/>
      <c r="H49" s="359"/>
      <c r="I49" s="359"/>
      <c r="J49" s="359"/>
      <c r="K49" s="87"/>
    </row>
    <row r="50" spans="2:11" s="1" customFormat="1" ht="15" customHeight="1">
      <c r="B50" s="90"/>
      <c r="C50" s="91"/>
      <c r="D50" s="91"/>
      <c r="E50" s="359" t="s">
        <v>1401</v>
      </c>
      <c r="F50" s="359"/>
      <c r="G50" s="359"/>
      <c r="H50" s="359"/>
      <c r="I50" s="359"/>
      <c r="J50" s="359"/>
      <c r="K50" s="87"/>
    </row>
    <row r="51" spans="2:11" s="1" customFormat="1" ht="15" customHeight="1">
      <c r="B51" s="90"/>
      <c r="C51" s="91"/>
      <c r="D51" s="359" t="s">
        <v>1402</v>
      </c>
      <c r="E51" s="359"/>
      <c r="F51" s="359"/>
      <c r="G51" s="359"/>
      <c r="H51" s="359"/>
      <c r="I51" s="359"/>
      <c r="J51" s="359"/>
      <c r="K51" s="87"/>
    </row>
    <row r="52" spans="2:11" s="1" customFormat="1" ht="25.5" customHeight="1">
      <c r="B52" s="86"/>
      <c r="C52" s="361" t="s">
        <v>1403</v>
      </c>
      <c r="D52" s="361"/>
      <c r="E52" s="361"/>
      <c r="F52" s="361"/>
      <c r="G52" s="361"/>
      <c r="H52" s="361"/>
      <c r="I52" s="361"/>
      <c r="J52" s="361"/>
      <c r="K52" s="87"/>
    </row>
    <row r="53" spans="2:11" s="1" customFormat="1" ht="5.25" customHeight="1">
      <c r="B53" s="86"/>
      <c r="C53" s="88"/>
      <c r="D53" s="88"/>
      <c r="E53" s="88"/>
      <c r="F53" s="88"/>
      <c r="G53" s="88"/>
      <c r="H53" s="88"/>
      <c r="I53" s="88"/>
      <c r="J53" s="88"/>
      <c r="K53" s="87"/>
    </row>
    <row r="54" spans="2:11" s="1" customFormat="1" ht="15" customHeight="1">
      <c r="B54" s="86"/>
      <c r="C54" s="359" t="s">
        <v>1404</v>
      </c>
      <c r="D54" s="359"/>
      <c r="E54" s="359"/>
      <c r="F54" s="359"/>
      <c r="G54" s="359"/>
      <c r="H54" s="359"/>
      <c r="I54" s="359"/>
      <c r="J54" s="359"/>
      <c r="K54" s="87"/>
    </row>
    <row r="55" spans="2:11" s="1" customFormat="1" ht="15" customHeight="1">
      <c r="B55" s="86"/>
      <c r="C55" s="359" t="s">
        <v>1405</v>
      </c>
      <c r="D55" s="359"/>
      <c r="E55" s="359"/>
      <c r="F55" s="359"/>
      <c r="G55" s="359"/>
      <c r="H55" s="359"/>
      <c r="I55" s="359"/>
      <c r="J55" s="359"/>
      <c r="K55" s="87"/>
    </row>
    <row r="56" spans="2:11" s="1" customFormat="1" ht="12.75" customHeight="1">
      <c r="B56" s="86"/>
      <c r="C56" s="89"/>
      <c r="D56" s="89"/>
      <c r="E56" s="89"/>
      <c r="F56" s="89"/>
      <c r="G56" s="89"/>
      <c r="H56" s="89"/>
      <c r="I56" s="89"/>
      <c r="J56" s="89"/>
      <c r="K56" s="87"/>
    </row>
    <row r="57" spans="2:11" s="1" customFormat="1" ht="15" customHeight="1">
      <c r="B57" s="86"/>
      <c r="C57" s="359" t="s">
        <v>1406</v>
      </c>
      <c r="D57" s="359"/>
      <c r="E57" s="359"/>
      <c r="F57" s="359"/>
      <c r="G57" s="359"/>
      <c r="H57" s="359"/>
      <c r="I57" s="359"/>
      <c r="J57" s="359"/>
      <c r="K57" s="87"/>
    </row>
    <row r="58" spans="2:11" s="1" customFormat="1" ht="15" customHeight="1">
      <c r="B58" s="86"/>
      <c r="C58" s="91"/>
      <c r="D58" s="359" t="s">
        <v>1407</v>
      </c>
      <c r="E58" s="359"/>
      <c r="F58" s="359"/>
      <c r="G58" s="359"/>
      <c r="H58" s="359"/>
      <c r="I58" s="359"/>
      <c r="J58" s="359"/>
      <c r="K58" s="87"/>
    </row>
    <row r="59" spans="2:11" s="1" customFormat="1" ht="15" customHeight="1">
      <c r="B59" s="86"/>
      <c r="C59" s="91"/>
      <c r="D59" s="359" t="s">
        <v>1408</v>
      </c>
      <c r="E59" s="359"/>
      <c r="F59" s="359"/>
      <c r="G59" s="359"/>
      <c r="H59" s="359"/>
      <c r="I59" s="359"/>
      <c r="J59" s="359"/>
      <c r="K59" s="87"/>
    </row>
    <row r="60" spans="2:11" s="1" customFormat="1" ht="15" customHeight="1">
      <c r="B60" s="86"/>
      <c r="C60" s="91"/>
      <c r="D60" s="359" t="s">
        <v>1409</v>
      </c>
      <c r="E60" s="359"/>
      <c r="F60" s="359"/>
      <c r="G60" s="359"/>
      <c r="H60" s="359"/>
      <c r="I60" s="359"/>
      <c r="J60" s="359"/>
      <c r="K60" s="87"/>
    </row>
    <row r="61" spans="2:11" s="1" customFormat="1" ht="15" customHeight="1">
      <c r="B61" s="86"/>
      <c r="C61" s="91"/>
      <c r="D61" s="359" t="s">
        <v>1410</v>
      </c>
      <c r="E61" s="359"/>
      <c r="F61" s="359"/>
      <c r="G61" s="359"/>
      <c r="H61" s="359"/>
      <c r="I61" s="359"/>
      <c r="J61" s="359"/>
      <c r="K61" s="87"/>
    </row>
    <row r="62" spans="2:11" s="1" customFormat="1" ht="15" customHeight="1">
      <c r="B62" s="86"/>
      <c r="C62" s="91"/>
      <c r="D62" s="360" t="s">
        <v>1411</v>
      </c>
      <c r="E62" s="360"/>
      <c r="F62" s="360"/>
      <c r="G62" s="360"/>
      <c r="H62" s="360"/>
      <c r="I62" s="360"/>
      <c r="J62" s="360"/>
      <c r="K62" s="87"/>
    </row>
    <row r="63" spans="2:11" s="1" customFormat="1" ht="15" customHeight="1">
      <c r="B63" s="86"/>
      <c r="C63" s="91"/>
      <c r="D63" s="359" t="s">
        <v>1412</v>
      </c>
      <c r="E63" s="359"/>
      <c r="F63" s="359"/>
      <c r="G63" s="359"/>
      <c r="H63" s="359"/>
      <c r="I63" s="359"/>
      <c r="J63" s="359"/>
      <c r="K63" s="87"/>
    </row>
    <row r="64" spans="2:11" s="1" customFormat="1" ht="12.75" customHeight="1">
      <c r="B64" s="86"/>
      <c r="C64" s="91"/>
      <c r="D64" s="91"/>
      <c r="E64" s="94"/>
      <c r="F64" s="91"/>
      <c r="G64" s="91"/>
      <c r="H64" s="91"/>
      <c r="I64" s="91"/>
      <c r="J64" s="91"/>
      <c r="K64" s="87"/>
    </row>
    <row r="65" spans="2:11" s="1" customFormat="1" ht="15" customHeight="1">
      <c r="B65" s="86"/>
      <c r="C65" s="91"/>
      <c r="D65" s="359" t="s">
        <v>1413</v>
      </c>
      <c r="E65" s="359"/>
      <c r="F65" s="359"/>
      <c r="G65" s="359"/>
      <c r="H65" s="359"/>
      <c r="I65" s="359"/>
      <c r="J65" s="359"/>
      <c r="K65" s="87"/>
    </row>
    <row r="66" spans="2:11" s="1" customFormat="1" ht="15" customHeight="1">
      <c r="B66" s="86"/>
      <c r="C66" s="91"/>
      <c r="D66" s="360" t="s">
        <v>1414</v>
      </c>
      <c r="E66" s="360"/>
      <c r="F66" s="360"/>
      <c r="G66" s="360"/>
      <c r="H66" s="360"/>
      <c r="I66" s="360"/>
      <c r="J66" s="360"/>
      <c r="K66" s="87"/>
    </row>
    <row r="67" spans="2:11" s="1" customFormat="1" ht="15" customHeight="1">
      <c r="B67" s="86"/>
      <c r="C67" s="91"/>
      <c r="D67" s="359" t="s">
        <v>1415</v>
      </c>
      <c r="E67" s="359"/>
      <c r="F67" s="359"/>
      <c r="G67" s="359"/>
      <c r="H67" s="359"/>
      <c r="I67" s="359"/>
      <c r="J67" s="359"/>
      <c r="K67" s="87"/>
    </row>
    <row r="68" spans="2:11" s="1" customFormat="1" ht="15" customHeight="1">
      <c r="B68" s="86"/>
      <c r="C68" s="91"/>
      <c r="D68" s="359" t="s">
        <v>1416</v>
      </c>
      <c r="E68" s="359"/>
      <c r="F68" s="359"/>
      <c r="G68" s="359"/>
      <c r="H68" s="359"/>
      <c r="I68" s="359"/>
      <c r="J68" s="359"/>
      <c r="K68" s="87"/>
    </row>
    <row r="69" spans="2:11" s="1" customFormat="1" ht="15" customHeight="1">
      <c r="B69" s="86"/>
      <c r="C69" s="91"/>
      <c r="D69" s="359" t="s">
        <v>1417</v>
      </c>
      <c r="E69" s="359"/>
      <c r="F69" s="359"/>
      <c r="G69" s="359"/>
      <c r="H69" s="359"/>
      <c r="I69" s="359"/>
      <c r="J69" s="359"/>
      <c r="K69" s="87"/>
    </row>
    <row r="70" spans="2:11" s="1" customFormat="1" ht="15" customHeight="1">
      <c r="B70" s="86"/>
      <c r="C70" s="91"/>
      <c r="D70" s="359" t="s">
        <v>1418</v>
      </c>
      <c r="E70" s="359"/>
      <c r="F70" s="359"/>
      <c r="G70" s="359"/>
      <c r="H70" s="359"/>
      <c r="I70" s="359"/>
      <c r="J70" s="359"/>
      <c r="K70" s="87"/>
    </row>
    <row r="71" spans="2:11" s="1" customFormat="1" ht="12.75" customHeight="1">
      <c r="B71" s="95"/>
      <c r="C71" s="96"/>
      <c r="D71" s="96"/>
      <c r="E71" s="96"/>
      <c r="F71" s="96"/>
      <c r="G71" s="96"/>
      <c r="H71" s="96"/>
      <c r="I71" s="96"/>
      <c r="J71" s="96"/>
      <c r="K71" s="97"/>
    </row>
    <row r="72" spans="2:11" s="1" customFormat="1" ht="18.75" customHeight="1">
      <c r="B72" s="98"/>
      <c r="C72" s="98"/>
      <c r="D72" s="98"/>
      <c r="E72" s="98"/>
      <c r="F72" s="98"/>
      <c r="G72" s="98"/>
      <c r="H72" s="98"/>
      <c r="I72" s="98"/>
      <c r="J72" s="98"/>
      <c r="K72" s="99"/>
    </row>
    <row r="73" spans="2:11" s="1" customFormat="1" ht="18.75" customHeight="1">
      <c r="B73" s="99"/>
      <c r="C73" s="99"/>
      <c r="D73" s="99"/>
      <c r="E73" s="99"/>
      <c r="F73" s="99"/>
      <c r="G73" s="99"/>
      <c r="H73" s="99"/>
      <c r="I73" s="99"/>
      <c r="J73" s="99"/>
      <c r="K73" s="99"/>
    </row>
    <row r="74" spans="2:11" s="1" customFormat="1" ht="7.5" customHeight="1">
      <c r="B74" s="100"/>
      <c r="C74" s="101"/>
      <c r="D74" s="101"/>
      <c r="E74" s="101"/>
      <c r="F74" s="101"/>
      <c r="G74" s="101"/>
      <c r="H74" s="101"/>
      <c r="I74" s="101"/>
      <c r="J74" s="101"/>
      <c r="K74" s="102"/>
    </row>
    <row r="75" spans="2:11" s="1" customFormat="1" ht="45" customHeight="1">
      <c r="B75" s="103"/>
      <c r="C75" s="358" t="s">
        <v>1419</v>
      </c>
      <c r="D75" s="358"/>
      <c r="E75" s="358"/>
      <c r="F75" s="358"/>
      <c r="G75" s="358"/>
      <c r="H75" s="358"/>
      <c r="I75" s="358"/>
      <c r="J75" s="358"/>
      <c r="K75" s="104"/>
    </row>
    <row r="76" spans="2:11" s="1" customFormat="1" ht="17.25" customHeight="1">
      <c r="B76" s="103"/>
      <c r="C76" s="105" t="s">
        <v>1420</v>
      </c>
      <c r="D76" s="105"/>
      <c r="E76" s="105"/>
      <c r="F76" s="105" t="s">
        <v>1421</v>
      </c>
      <c r="G76" s="106"/>
      <c r="H76" s="105" t="s">
        <v>52</v>
      </c>
      <c r="I76" s="105" t="s">
        <v>55</v>
      </c>
      <c r="J76" s="105" t="s">
        <v>1422</v>
      </c>
      <c r="K76" s="104"/>
    </row>
    <row r="77" spans="2:11" s="1" customFormat="1" ht="17.25" customHeight="1">
      <c r="B77" s="103"/>
      <c r="C77" s="107" t="s">
        <v>1423</v>
      </c>
      <c r="D77" s="107"/>
      <c r="E77" s="107"/>
      <c r="F77" s="108" t="s">
        <v>1424</v>
      </c>
      <c r="G77" s="109"/>
      <c r="H77" s="107"/>
      <c r="I77" s="107"/>
      <c r="J77" s="107" t="s">
        <v>1425</v>
      </c>
      <c r="K77" s="104"/>
    </row>
    <row r="78" spans="2:11" s="1" customFormat="1" ht="5.25" customHeight="1">
      <c r="B78" s="103"/>
      <c r="C78" s="110"/>
      <c r="D78" s="110"/>
      <c r="E78" s="110"/>
      <c r="F78" s="110"/>
      <c r="G78" s="111"/>
      <c r="H78" s="110"/>
      <c r="I78" s="110"/>
      <c r="J78" s="110"/>
      <c r="K78" s="104"/>
    </row>
    <row r="79" spans="2:11" s="1" customFormat="1" ht="15" customHeight="1">
      <c r="B79" s="103"/>
      <c r="C79" s="92" t="s">
        <v>51</v>
      </c>
      <c r="D79" s="110"/>
      <c r="E79" s="110"/>
      <c r="F79" s="112" t="s">
        <v>1426</v>
      </c>
      <c r="G79" s="111"/>
      <c r="H79" s="92" t="s">
        <v>1427</v>
      </c>
      <c r="I79" s="92" t="s">
        <v>1428</v>
      </c>
      <c r="J79" s="92">
        <v>20</v>
      </c>
      <c r="K79" s="104"/>
    </row>
    <row r="80" spans="2:11" s="1" customFormat="1" ht="15" customHeight="1">
      <c r="B80" s="103"/>
      <c r="C80" s="92" t="s">
        <v>1429</v>
      </c>
      <c r="D80" s="92"/>
      <c r="E80" s="92"/>
      <c r="F80" s="112" t="s">
        <v>1426</v>
      </c>
      <c r="G80" s="111"/>
      <c r="H80" s="92" t="s">
        <v>1430</v>
      </c>
      <c r="I80" s="92" t="s">
        <v>1428</v>
      </c>
      <c r="J80" s="92">
        <v>120</v>
      </c>
      <c r="K80" s="104"/>
    </row>
    <row r="81" spans="2:11" s="1" customFormat="1" ht="15" customHeight="1">
      <c r="B81" s="113"/>
      <c r="C81" s="92" t="s">
        <v>1431</v>
      </c>
      <c r="D81" s="92"/>
      <c r="E81" s="92"/>
      <c r="F81" s="112" t="s">
        <v>1432</v>
      </c>
      <c r="G81" s="111"/>
      <c r="H81" s="92" t="s">
        <v>1433</v>
      </c>
      <c r="I81" s="92" t="s">
        <v>1428</v>
      </c>
      <c r="J81" s="92">
        <v>50</v>
      </c>
      <c r="K81" s="104"/>
    </row>
    <row r="82" spans="2:11" s="1" customFormat="1" ht="15" customHeight="1">
      <c r="B82" s="113"/>
      <c r="C82" s="92" t="s">
        <v>1434</v>
      </c>
      <c r="D82" s="92"/>
      <c r="E82" s="92"/>
      <c r="F82" s="112" t="s">
        <v>1426</v>
      </c>
      <c r="G82" s="111"/>
      <c r="H82" s="92" t="s">
        <v>1435</v>
      </c>
      <c r="I82" s="92" t="s">
        <v>1436</v>
      </c>
      <c r="J82" s="92"/>
      <c r="K82" s="104"/>
    </row>
    <row r="83" spans="2:11" s="1" customFormat="1" ht="15" customHeight="1">
      <c r="B83" s="113"/>
      <c r="C83" s="114" t="s">
        <v>1437</v>
      </c>
      <c r="D83" s="114"/>
      <c r="E83" s="114"/>
      <c r="F83" s="115" t="s">
        <v>1432</v>
      </c>
      <c r="G83" s="114"/>
      <c r="H83" s="114" t="s">
        <v>1438</v>
      </c>
      <c r="I83" s="114" t="s">
        <v>1428</v>
      </c>
      <c r="J83" s="114">
        <v>15</v>
      </c>
      <c r="K83" s="104"/>
    </row>
    <row r="84" spans="2:11" s="1" customFormat="1" ht="15" customHeight="1">
      <c r="B84" s="113"/>
      <c r="C84" s="114" t="s">
        <v>1439</v>
      </c>
      <c r="D84" s="114"/>
      <c r="E84" s="114"/>
      <c r="F84" s="115" t="s">
        <v>1432</v>
      </c>
      <c r="G84" s="114"/>
      <c r="H84" s="114" t="s">
        <v>1440</v>
      </c>
      <c r="I84" s="114" t="s">
        <v>1428</v>
      </c>
      <c r="J84" s="114">
        <v>15</v>
      </c>
      <c r="K84" s="104"/>
    </row>
    <row r="85" spans="2:11" s="1" customFormat="1" ht="15" customHeight="1">
      <c r="B85" s="113"/>
      <c r="C85" s="114" t="s">
        <v>1441</v>
      </c>
      <c r="D85" s="114"/>
      <c r="E85" s="114"/>
      <c r="F85" s="115" t="s">
        <v>1432</v>
      </c>
      <c r="G85" s="114"/>
      <c r="H85" s="114" t="s">
        <v>1442</v>
      </c>
      <c r="I85" s="114" t="s">
        <v>1428</v>
      </c>
      <c r="J85" s="114">
        <v>20</v>
      </c>
      <c r="K85" s="104"/>
    </row>
    <row r="86" spans="2:11" s="1" customFormat="1" ht="15" customHeight="1">
      <c r="B86" s="113"/>
      <c r="C86" s="114" t="s">
        <v>1443</v>
      </c>
      <c r="D86" s="114"/>
      <c r="E86" s="114"/>
      <c r="F86" s="115" t="s">
        <v>1432</v>
      </c>
      <c r="G86" s="114"/>
      <c r="H86" s="114" t="s">
        <v>1444</v>
      </c>
      <c r="I86" s="114" t="s">
        <v>1428</v>
      </c>
      <c r="J86" s="114">
        <v>20</v>
      </c>
      <c r="K86" s="104"/>
    </row>
    <row r="87" spans="2:11" s="1" customFormat="1" ht="15" customHeight="1">
      <c r="B87" s="113"/>
      <c r="C87" s="92" t="s">
        <v>1445</v>
      </c>
      <c r="D87" s="92"/>
      <c r="E87" s="92"/>
      <c r="F87" s="112" t="s">
        <v>1432</v>
      </c>
      <c r="G87" s="111"/>
      <c r="H87" s="92" t="s">
        <v>1446</v>
      </c>
      <c r="I87" s="92" t="s">
        <v>1428</v>
      </c>
      <c r="J87" s="92">
        <v>50</v>
      </c>
      <c r="K87" s="104"/>
    </row>
    <row r="88" spans="2:11" s="1" customFormat="1" ht="15" customHeight="1">
      <c r="B88" s="113"/>
      <c r="C88" s="92" t="s">
        <v>1447</v>
      </c>
      <c r="D88" s="92"/>
      <c r="E88" s="92"/>
      <c r="F88" s="112" t="s">
        <v>1432</v>
      </c>
      <c r="G88" s="111"/>
      <c r="H88" s="92" t="s">
        <v>1448</v>
      </c>
      <c r="I88" s="92" t="s">
        <v>1428</v>
      </c>
      <c r="J88" s="92">
        <v>20</v>
      </c>
      <c r="K88" s="104"/>
    </row>
    <row r="89" spans="2:11" s="1" customFormat="1" ht="15" customHeight="1">
      <c r="B89" s="113"/>
      <c r="C89" s="92" t="s">
        <v>1449</v>
      </c>
      <c r="D89" s="92"/>
      <c r="E89" s="92"/>
      <c r="F89" s="112" t="s">
        <v>1432</v>
      </c>
      <c r="G89" s="111"/>
      <c r="H89" s="92" t="s">
        <v>1450</v>
      </c>
      <c r="I89" s="92" t="s">
        <v>1428</v>
      </c>
      <c r="J89" s="92">
        <v>20</v>
      </c>
      <c r="K89" s="104"/>
    </row>
    <row r="90" spans="2:11" s="1" customFormat="1" ht="15" customHeight="1">
      <c r="B90" s="113"/>
      <c r="C90" s="92" t="s">
        <v>1451</v>
      </c>
      <c r="D90" s="92"/>
      <c r="E90" s="92"/>
      <c r="F90" s="112" t="s">
        <v>1432</v>
      </c>
      <c r="G90" s="111"/>
      <c r="H90" s="92" t="s">
        <v>1452</v>
      </c>
      <c r="I90" s="92" t="s">
        <v>1428</v>
      </c>
      <c r="J90" s="92">
        <v>50</v>
      </c>
      <c r="K90" s="104"/>
    </row>
    <row r="91" spans="2:11" s="1" customFormat="1" ht="15" customHeight="1">
      <c r="B91" s="113"/>
      <c r="C91" s="92" t="s">
        <v>1453</v>
      </c>
      <c r="D91" s="92"/>
      <c r="E91" s="92"/>
      <c r="F91" s="112" t="s">
        <v>1432</v>
      </c>
      <c r="G91" s="111"/>
      <c r="H91" s="92" t="s">
        <v>1453</v>
      </c>
      <c r="I91" s="92" t="s">
        <v>1428</v>
      </c>
      <c r="J91" s="92">
        <v>50</v>
      </c>
      <c r="K91" s="104"/>
    </row>
    <row r="92" spans="2:11" s="1" customFormat="1" ht="15" customHeight="1">
      <c r="B92" s="113"/>
      <c r="C92" s="92" t="s">
        <v>1454</v>
      </c>
      <c r="D92" s="92"/>
      <c r="E92" s="92"/>
      <c r="F92" s="112" t="s">
        <v>1432</v>
      </c>
      <c r="G92" s="111"/>
      <c r="H92" s="92" t="s">
        <v>1455</v>
      </c>
      <c r="I92" s="92" t="s">
        <v>1428</v>
      </c>
      <c r="J92" s="92">
        <v>255</v>
      </c>
      <c r="K92" s="104"/>
    </row>
    <row r="93" spans="2:11" s="1" customFormat="1" ht="15" customHeight="1">
      <c r="B93" s="113"/>
      <c r="C93" s="92" t="s">
        <v>1456</v>
      </c>
      <c r="D93" s="92"/>
      <c r="E93" s="92"/>
      <c r="F93" s="112" t="s">
        <v>1426</v>
      </c>
      <c r="G93" s="111"/>
      <c r="H93" s="92" t="s">
        <v>1457</v>
      </c>
      <c r="I93" s="92" t="s">
        <v>1458</v>
      </c>
      <c r="J93" s="92"/>
      <c r="K93" s="104"/>
    </row>
    <row r="94" spans="2:11" s="1" customFormat="1" ht="15" customHeight="1">
      <c r="B94" s="113"/>
      <c r="C94" s="92" t="s">
        <v>1459</v>
      </c>
      <c r="D94" s="92"/>
      <c r="E94" s="92"/>
      <c r="F94" s="112" t="s">
        <v>1426</v>
      </c>
      <c r="G94" s="111"/>
      <c r="H94" s="92" t="s">
        <v>1460</v>
      </c>
      <c r="I94" s="92" t="s">
        <v>1461</v>
      </c>
      <c r="J94" s="92"/>
      <c r="K94" s="104"/>
    </row>
    <row r="95" spans="2:11" s="1" customFormat="1" ht="15" customHeight="1">
      <c r="B95" s="113"/>
      <c r="C95" s="92" t="s">
        <v>1462</v>
      </c>
      <c r="D95" s="92"/>
      <c r="E95" s="92"/>
      <c r="F95" s="112" t="s">
        <v>1426</v>
      </c>
      <c r="G95" s="111"/>
      <c r="H95" s="92" t="s">
        <v>1462</v>
      </c>
      <c r="I95" s="92" t="s">
        <v>1461</v>
      </c>
      <c r="J95" s="92"/>
      <c r="K95" s="104"/>
    </row>
    <row r="96" spans="2:11" s="1" customFormat="1" ht="15" customHeight="1">
      <c r="B96" s="113"/>
      <c r="C96" s="92" t="s">
        <v>36</v>
      </c>
      <c r="D96" s="92"/>
      <c r="E96" s="92"/>
      <c r="F96" s="112" t="s">
        <v>1426</v>
      </c>
      <c r="G96" s="111"/>
      <c r="H96" s="92" t="s">
        <v>1463</v>
      </c>
      <c r="I96" s="92" t="s">
        <v>1461</v>
      </c>
      <c r="J96" s="92"/>
      <c r="K96" s="104"/>
    </row>
    <row r="97" spans="2:11" s="1" customFormat="1" ht="15" customHeight="1">
      <c r="B97" s="113"/>
      <c r="C97" s="92" t="s">
        <v>46</v>
      </c>
      <c r="D97" s="92"/>
      <c r="E97" s="92"/>
      <c r="F97" s="112" t="s">
        <v>1426</v>
      </c>
      <c r="G97" s="111"/>
      <c r="H97" s="92" t="s">
        <v>1464</v>
      </c>
      <c r="I97" s="92" t="s">
        <v>1461</v>
      </c>
      <c r="J97" s="92"/>
      <c r="K97" s="104"/>
    </row>
    <row r="98" spans="2:11" s="1" customFormat="1" ht="15" customHeight="1">
      <c r="B98" s="116"/>
      <c r="C98" s="117"/>
      <c r="D98" s="117"/>
      <c r="E98" s="117"/>
      <c r="F98" s="117"/>
      <c r="G98" s="117"/>
      <c r="H98" s="117"/>
      <c r="I98" s="117"/>
      <c r="J98" s="117"/>
      <c r="K98" s="118"/>
    </row>
    <row r="99" spans="2:11" s="1" customFormat="1" ht="18.75" customHeight="1">
      <c r="B99" s="119"/>
      <c r="C99" s="120"/>
      <c r="D99" s="120"/>
      <c r="E99" s="120"/>
      <c r="F99" s="120"/>
      <c r="G99" s="120"/>
      <c r="H99" s="120"/>
      <c r="I99" s="120"/>
      <c r="J99" s="120"/>
      <c r="K99" s="119"/>
    </row>
    <row r="100" spans="2:11" s="1" customFormat="1" ht="18.75" customHeight="1">
      <c r="B100" s="99"/>
      <c r="C100" s="99"/>
      <c r="D100" s="99"/>
      <c r="E100" s="99"/>
      <c r="F100" s="99"/>
      <c r="G100" s="99"/>
      <c r="H100" s="99"/>
      <c r="I100" s="99"/>
      <c r="J100" s="99"/>
      <c r="K100" s="99"/>
    </row>
    <row r="101" spans="2:11" s="1" customFormat="1" ht="7.5" customHeight="1">
      <c r="B101" s="100"/>
      <c r="C101" s="101"/>
      <c r="D101" s="101"/>
      <c r="E101" s="101"/>
      <c r="F101" s="101"/>
      <c r="G101" s="101"/>
      <c r="H101" s="101"/>
      <c r="I101" s="101"/>
      <c r="J101" s="101"/>
      <c r="K101" s="102"/>
    </row>
    <row r="102" spans="2:11" s="1" customFormat="1" ht="45" customHeight="1">
      <c r="B102" s="103"/>
      <c r="C102" s="358" t="s">
        <v>1465</v>
      </c>
      <c r="D102" s="358"/>
      <c r="E102" s="358"/>
      <c r="F102" s="358"/>
      <c r="G102" s="358"/>
      <c r="H102" s="358"/>
      <c r="I102" s="358"/>
      <c r="J102" s="358"/>
      <c r="K102" s="104"/>
    </row>
    <row r="103" spans="2:11" s="1" customFormat="1" ht="17.25" customHeight="1">
      <c r="B103" s="103"/>
      <c r="C103" s="105" t="s">
        <v>1420</v>
      </c>
      <c r="D103" s="105"/>
      <c r="E103" s="105"/>
      <c r="F103" s="105" t="s">
        <v>1421</v>
      </c>
      <c r="G103" s="106"/>
      <c r="H103" s="105" t="s">
        <v>52</v>
      </c>
      <c r="I103" s="105" t="s">
        <v>55</v>
      </c>
      <c r="J103" s="105" t="s">
        <v>1422</v>
      </c>
      <c r="K103" s="104"/>
    </row>
    <row r="104" spans="2:11" s="1" customFormat="1" ht="17.25" customHeight="1">
      <c r="B104" s="103"/>
      <c r="C104" s="107" t="s">
        <v>1423</v>
      </c>
      <c r="D104" s="107"/>
      <c r="E104" s="107"/>
      <c r="F104" s="108" t="s">
        <v>1424</v>
      </c>
      <c r="G104" s="109"/>
      <c r="H104" s="107"/>
      <c r="I104" s="107"/>
      <c r="J104" s="107" t="s">
        <v>1425</v>
      </c>
      <c r="K104" s="104"/>
    </row>
    <row r="105" spans="2:11" s="1" customFormat="1" ht="5.25" customHeight="1">
      <c r="B105" s="103"/>
      <c r="C105" s="105"/>
      <c r="D105" s="105"/>
      <c r="E105" s="105"/>
      <c r="F105" s="105"/>
      <c r="G105" s="121"/>
      <c r="H105" s="105"/>
      <c r="I105" s="105"/>
      <c r="J105" s="105"/>
      <c r="K105" s="104"/>
    </row>
    <row r="106" spans="2:11" s="1" customFormat="1" ht="15" customHeight="1">
      <c r="B106" s="103"/>
      <c r="C106" s="92" t="s">
        <v>51</v>
      </c>
      <c r="D106" s="110"/>
      <c r="E106" s="110"/>
      <c r="F106" s="112" t="s">
        <v>1426</v>
      </c>
      <c r="G106" s="121"/>
      <c r="H106" s="92" t="s">
        <v>1466</v>
      </c>
      <c r="I106" s="92" t="s">
        <v>1428</v>
      </c>
      <c r="J106" s="92">
        <v>20</v>
      </c>
      <c r="K106" s="104"/>
    </row>
    <row r="107" spans="2:11" s="1" customFormat="1" ht="15" customHeight="1">
      <c r="B107" s="103"/>
      <c r="C107" s="92" t="s">
        <v>1429</v>
      </c>
      <c r="D107" s="92"/>
      <c r="E107" s="92"/>
      <c r="F107" s="112" t="s">
        <v>1426</v>
      </c>
      <c r="G107" s="92"/>
      <c r="H107" s="92" t="s">
        <v>1466</v>
      </c>
      <c r="I107" s="92" t="s">
        <v>1428</v>
      </c>
      <c r="J107" s="92">
        <v>120</v>
      </c>
      <c r="K107" s="104"/>
    </row>
    <row r="108" spans="2:11" s="1" customFormat="1" ht="15" customHeight="1">
      <c r="B108" s="113"/>
      <c r="C108" s="92" t="s">
        <v>1431</v>
      </c>
      <c r="D108" s="92"/>
      <c r="E108" s="92"/>
      <c r="F108" s="112" t="s">
        <v>1432</v>
      </c>
      <c r="G108" s="92"/>
      <c r="H108" s="92" t="s">
        <v>1466</v>
      </c>
      <c r="I108" s="92" t="s">
        <v>1428</v>
      </c>
      <c r="J108" s="92">
        <v>50</v>
      </c>
      <c r="K108" s="104"/>
    </row>
    <row r="109" spans="2:11" s="1" customFormat="1" ht="15" customHeight="1">
      <c r="B109" s="113"/>
      <c r="C109" s="92" t="s">
        <v>1434</v>
      </c>
      <c r="D109" s="92"/>
      <c r="E109" s="92"/>
      <c r="F109" s="112" t="s">
        <v>1426</v>
      </c>
      <c r="G109" s="92"/>
      <c r="H109" s="92" t="s">
        <v>1466</v>
      </c>
      <c r="I109" s="92" t="s">
        <v>1436</v>
      </c>
      <c r="J109" s="92"/>
      <c r="K109" s="104"/>
    </row>
    <row r="110" spans="2:11" s="1" customFormat="1" ht="15" customHeight="1">
      <c r="B110" s="113"/>
      <c r="C110" s="92" t="s">
        <v>1445</v>
      </c>
      <c r="D110" s="92"/>
      <c r="E110" s="92"/>
      <c r="F110" s="112" t="s">
        <v>1432</v>
      </c>
      <c r="G110" s="92"/>
      <c r="H110" s="92" t="s">
        <v>1466</v>
      </c>
      <c r="I110" s="92" t="s">
        <v>1428</v>
      </c>
      <c r="J110" s="92">
        <v>50</v>
      </c>
      <c r="K110" s="104"/>
    </row>
    <row r="111" spans="2:11" s="1" customFormat="1" ht="15" customHeight="1">
      <c r="B111" s="113"/>
      <c r="C111" s="92" t="s">
        <v>1453</v>
      </c>
      <c r="D111" s="92"/>
      <c r="E111" s="92"/>
      <c r="F111" s="112" t="s">
        <v>1432</v>
      </c>
      <c r="G111" s="92"/>
      <c r="H111" s="92" t="s">
        <v>1466</v>
      </c>
      <c r="I111" s="92" t="s">
        <v>1428</v>
      </c>
      <c r="J111" s="92">
        <v>50</v>
      </c>
      <c r="K111" s="104"/>
    </row>
    <row r="112" spans="2:11" s="1" customFormat="1" ht="15" customHeight="1">
      <c r="B112" s="113"/>
      <c r="C112" s="92" t="s">
        <v>1451</v>
      </c>
      <c r="D112" s="92"/>
      <c r="E112" s="92"/>
      <c r="F112" s="112" t="s">
        <v>1432</v>
      </c>
      <c r="G112" s="92"/>
      <c r="H112" s="92" t="s">
        <v>1466</v>
      </c>
      <c r="I112" s="92" t="s">
        <v>1428</v>
      </c>
      <c r="J112" s="92">
        <v>50</v>
      </c>
      <c r="K112" s="104"/>
    </row>
    <row r="113" spans="2:11" s="1" customFormat="1" ht="15" customHeight="1">
      <c r="B113" s="113"/>
      <c r="C113" s="92" t="s">
        <v>51</v>
      </c>
      <c r="D113" s="92"/>
      <c r="E113" s="92"/>
      <c r="F113" s="112" t="s">
        <v>1426</v>
      </c>
      <c r="G113" s="92"/>
      <c r="H113" s="92" t="s">
        <v>1467</v>
      </c>
      <c r="I113" s="92" t="s">
        <v>1428</v>
      </c>
      <c r="J113" s="92">
        <v>20</v>
      </c>
      <c r="K113" s="104"/>
    </row>
    <row r="114" spans="2:11" s="1" customFormat="1" ht="15" customHeight="1">
      <c r="B114" s="113"/>
      <c r="C114" s="92" t="s">
        <v>1468</v>
      </c>
      <c r="D114" s="92"/>
      <c r="E114" s="92"/>
      <c r="F114" s="112" t="s">
        <v>1426</v>
      </c>
      <c r="G114" s="92"/>
      <c r="H114" s="92" t="s">
        <v>1469</v>
      </c>
      <c r="I114" s="92" t="s">
        <v>1428</v>
      </c>
      <c r="J114" s="92">
        <v>120</v>
      </c>
      <c r="K114" s="104"/>
    </row>
    <row r="115" spans="2:11" s="1" customFormat="1" ht="15" customHeight="1">
      <c r="B115" s="113"/>
      <c r="C115" s="92" t="s">
        <v>36</v>
      </c>
      <c r="D115" s="92"/>
      <c r="E115" s="92"/>
      <c r="F115" s="112" t="s">
        <v>1426</v>
      </c>
      <c r="G115" s="92"/>
      <c r="H115" s="92" t="s">
        <v>1470</v>
      </c>
      <c r="I115" s="92" t="s">
        <v>1461</v>
      </c>
      <c r="J115" s="92"/>
      <c r="K115" s="104"/>
    </row>
    <row r="116" spans="2:11" s="1" customFormat="1" ht="15" customHeight="1">
      <c r="B116" s="113"/>
      <c r="C116" s="92" t="s">
        <v>46</v>
      </c>
      <c r="D116" s="92"/>
      <c r="E116" s="92"/>
      <c r="F116" s="112" t="s">
        <v>1426</v>
      </c>
      <c r="G116" s="92"/>
      <c r="H116" s="92" t="s">
        <v>1471</v>
      </c>
      <c r="I116" s="92" t="s">
        <v>1461</v>
      </c>
      <c r="J116" s="92"/>
      <c r="K116" s="104"/>
    </row>
    <row r="117" spans="2:11" s="1" customFormat="1" ht="15" customHeight="1">
      <c r="B117" s="113"/>
      <c r="C117" s="92" t="s">
        <v>55</v>
      </c>
      <c r="D117" s="92"/>
      <c r="E117" s="92"/>
      <c r="F117" s="112" t="s">
        <v>1426</v>
      </c>
      <c r="G117" s="92"/>
      <c r="H117" s="92" t="s">
        <v>1472</v>
      </c>
      <c r="I117" s="92" t="s">
        <v>1473</v>
      </c>
      <c r="J117" s="92"/>
      <c r="K117" s="104"/>
    </row>
    <row r="118" spans="2:11" s="1" customFormat="1" ht="15" customHeight="1">
      <c r="B118" s="116"/>
      <c r="C118" s="122"/>
      <c r="D118" s="122"/>
      <c r="E118" s="122"/>
      <c r="F118" s="122"/>
      <c r="G118" s="122"/>
      <c r="H118" s="122"/>
      <c r="I118" s="122"/>
      <c r="J118" s="122"/>
      <c r="K118" s="118"/>
    </row>
    <row r="119" spans="2:11" s="1" customFormat="1" ht="18.75" customHeight="1">
      <c r="B119" s="123"/>
      <c r="C119" s="89"/>
      <c r="D119" s="89"/>
      <c r="E119" s="89"/>
      <c r="F119" s="124"/>
      <c r="G119" s="89"/>
      <c r="H119" s="89"/>
      <c r="I119" s="89"/>
      <c r="J119" s="89"/>
      <c r="K119" s="123"/>
    </row>
    <row r="120" spans="2:11" s="1" customFormat="1" ht="18.75" customHeight="1">
      <c r="B120" s="99"/>
      <c r="C120" s="99"/>
      <c r="D120" s="99"/>
      <c r="E120" s="99"/>
      <c r="F120" s="99"/>
      <c r="G120" s="99"/>
      <c r="H120" s="99"/>
      <c r="I120" s="99"/>
      <c r="J120" s="99"/>
      <c r="K120" s="99"/>
    </row>
    <row r="121" spans="2:11" s="1" customFormat="1" ht="7.5" customHeight="1">
      <c r="B121" s="125"/>
      <c r="C121" s="126"/>
      <c r="D121" s="126"/>
      <c r="E121" s="126"/>
      <c r="F121" s="126"/>
      <c r="G121" s="126"/>
      <c r="H121" s="126"/>
      <c r="I121" s="126"/>
      <c r="J121" s="126"/>
      <c r="K121" s="127"/>
    </row>
    <row r="122" spans="2:11" s="1" customFormat="1" ht="45" customHeight="1">
      <c r="B122" s="128"/>
      <c r="C122" s="357" t="s">
        <v>1474</v>
      </c>
      <c r="D122" s="357"/>
      <c r="E122" s="357"/>
      <c r="F122" s="357"/>
      <c r="G122" s="357"/>
      <c r="H122" s="357"/>
      <c r="I122" s="357"/>
      <c r="J122" s="357"/>
      <c r="K122" s="129"/>
    </row>
    <row r="123" spans="2:11" s="1" customFormat="1" ht="17.25" customHeight="1">
      <c r="B123" s="130"/>
      <c r="C123" s="105" t="s">
        <v>1420</v>
      </c>
      <c r="D123" s="105"/>
      <c r="E123" s="105"/>
      <c r="F123" s="105" t="s">
        <v>1421</v>
      </c>
      <c r="G123" s="106"/>
      <c r="H123" s="105" t="s">
        <v>52</v>
      </c>
      <c r="I123" s="105" t="s">
        <v>55</v>
      </c>
      <c r="J123" s="105" t="s">
        <v>1422</v>
      </c>
      <c r="K123" s="131"/>
    </row>
    <row r="124" spans="2:11" s="1" customFormat="1" ht="17.25" customHeight="1">
      <c r="B124" s="130"/>
      <c r="C124" s="107" t="s">
        <v>1423</v>
      </c>
      <c r="D124" s="107"/>
      <c r="E124" s="107"/>
      <c r="F124" s="108" t="s">
        <v>1424</v>
      </c>
      <c r="G124" s="109"/>
      <c r="H124" s="107"/>
      <c r="I124" s="107"/>
      <c r="J124" s="107" t="s">
        <v>1425</v>
      </c>
      <c r="K124" s="131"/>
    </row>
    <row r="125" spans="2:11" s="1" customFormat="1" ht="5.25" customHeight="1">
      <c r="B125" s="132"/>
      <c r="C125" s="110"/>
      <c r="D125" s="110"/>
      <c r="E125" s="110"/>
      <c r="F125" s="110"/>
      <c r="G125" s="92"/>
      <c r="H125" s="110"/>
      <c r="I125" s="110"/>
      <c r="J125" s="110"/>
      <c r="K125" s="133"/>
    </row>
    <row r="126" spans="2:11" s="1" customFormat="1" ht="15" customHeight="1">
      <c r="B126" s="132"/>
      <c r="C126" s="92" t="s">
        <v>1429</v>
      </c>
      <c r="D126" s="110"/>
      <c r="E126" s="110"/>
      <c r="F126" s="112" t="s">
        <v>1426</v>
      </c>
      <c r="G126" s="92"/>
      <c r="H126" s="92" t="s">
        <v>1466</v>
      </c>
      <c r="I126" s="92" t="s">
        <v>1428</v>
      </c>
      <c r="J126" s="92">
        <v>120</v>
      </c>
      <c r="K126" s="134"/>
    </row>
    <row r="127" spans="2:11" s="1" customFormat="1" ht="15" customHeight="1">
      <c r="B127" s="132"/>
      <c r="C127" s="92" t="s">
        <v>1475</v>
      </c>
      <c r="D127" s="92"/>
      <c r="E127" s="92"/>
      <c r="F127" s="112" t="s">
        <v>1426</v>
      </c>
      <c r="G127" s="92"/>
      <c r="H127" s="92" t="s">
        <v>1476</v>
      </c>
      <c r="I127" s="92" t="s">
        <v>1428</v>
      </c>
      <c r="J127" s="92" t="s">
        <v>1477</v>
      </c>
      <c r="K127" s="134"/>
    </row>
    <row r="128" spans="2:11" s="1" customFormat="1" ht="15" customHeight="1">
      <c r="B128" s="132"/>
      <c r="C128" s="92" t="s">
        <v>1374</v>
      </c>
      <c r="D128" s="92"/>
      <c r="E128" s="92"/>
      <c r="F128" s="112" t="s">
        <v>1426</v>
      </c>
      <c r="G128" s="92"/>
      <c r="H128" s="92" t="s">
        <v>1478</v>
      </c>
      <c r="I128" s="92" t="s">
        <v>1428</v>
      </c>
      <c r="J128" s="92" t="s">
        <v>1477</v>
      </c>
      <c r="K128" s="134"/>
    </row>
    <row r="129" spans="2:11" s="1" customFormat="1" ht="15" customHeight="1">
      <c r="B129" s="132"/>
      <c r="C129" s="92" t="s">
        <v>1437</v>
      </c>
      <c r="D129" s="92"/>
      <c r="E129" s="92"/>
      <c r="F129" s="112" t="s">
        <v>1432</v>
      </c>
      <c r="G129" s="92"/>
      <c r="H129" s="92" t="s">
        <v>1438</v>
      </c>
      <c r="I129" s="92" t="s">
        <v>1428</v>
      </c>
      <c r="J129" s="92">
        <v>15</v>
      </c>
      <c r="K129" s="134"/>
    </row>
    <row r="130" spans="2:11" s="1" customFormat="1" ht="15" customHeight="1">
      <c r="B130" s="132"/>
      <c r="C130" s="114" t="s">
        <v>1439</v>
      </c>
      <c r="D130" s="114"/>
      <c r="E130" s="114"/>
      <c r="F130" s="115" t="s">
        <v>1432</v>
      </c>
      <c r="G130" s="114"/>
      <c r="H130" s="114" t="s">
        <v>1440</v>
      </c>
      <c r="I130" s="114" t="s">
        <v>1428</v>
      </c>
      <c r="J130" s="114">
        <v>15</v>
      </c>
      <c r="K130" s="134"/>
    </row>
    <row r="131" spans="2:11" s="1" customFormat="1" ht="15" customHeight="1">
      <c r="B131" s="132"/>
      <c r="C131" s="114" t="s">
        <v>1441</v>
      </c>
      <c r="D131" s="114"/>
      <c r="E131" s="114"/>
      <c r="F131" s="115" t="s">
        <v>1432</v>
      </c>
      <c r="G131" s="114"/>
      <c r="H131" s="114" t="s">
        <v>1442</v>
      </c>
      <c r="I131" s="114" t="s">
        <v>1428</v>
      </c>
      <c r="J131" s="114">
        <v>20</v>
      </c>
      <c r="K131" s="134"/>
    </row>
    <row r="132" spans="2:11" s="1" customFormat="1" ht="15" customHeight="1">
      <c r="B132" s="132"/>
      <c r="C132" s="114" t="s">
        <v>1443</v>
      </c>
      <c r="D132" s="114"/>
      <c r="E132" s="114"/>
      <c r="F132" s="115" t="s">
        <v>1432</v>
      </c>
      <c r="G132" s="114"/>
      <c r="H132" s="114" t="s">
        <v>1444</v>
      </c>
      <c r="I132" s="114" t="s">
        <v>1428</v>
      </c>
      <c r="J132" s="114">
        <v>20</v>
      </c>
      <c r="K132" s="134"/>
    </row>
    <row r="133" spans="2:11" s="1" customFormat="1" ht="15" customHeight="1">
      <c r="B133" s="132"/>
      <c r="C133" s="92" t="s">
        <v>1431</v>
      </c>
      <c r="D133" s="92"/>
      <c r="E133" s="92"/>
      <c r="F133" s="112" t="s">
        <v>1432</v>
      </c>
      <c r="G133" s="92"/>
      <c r="H133" s="92" t="s">
        <v>1466</v>
      </c>
      <c r="I133" s="92" t="s">
        <v>1428</v>
      </c>
      <c r="J133" s="92">
        <v>50</v>
      </c>
      <c r="K133" s="134"/>
    </row>
    <row r="134" spans="2:11" s="1" customFormat="1" ht="15" customHeight="1">
      <c r="B134" s="132"/>
      <c r="C134" s="92" t="s">
        <v>1445</v>
      </c>
      <c r="D134" s="92"/>
      <c r="E134" s="92"/>
      <c r="F134" s="112" t="s">
        <v>1432</v>
      </c>
      <c r="G134" s="92"/>
      <c r="H134" s="92" t="s">
        <v>1466</v>
      </c>
      <c r="I134" s="92" t="s">
        <v>1428</v>
      </c>
      <c r="J134" s="92">
        <v>50</v>
      </c>
      <c r="K134" s="134"/>
    </row>
    <row r="135" spans="2:11" s="1" customFormat="1" ht="15" customHeight="1">
      <c r="B135" s="132"/>
      <c r="C135" s="92" t="s">
        <v>1451</v>
      </c>
      <c r="D135" s="92"/>
      <c r="E135" s="92"/>
      <c r="F135" s="112" t="s">
        <v>1432</v>
      </c>
      <c r="G135" s="92"/>
      <c r="H135" s="92" t="s">
        <v>1466</v>
      </c>
      <c r="I135" s="92" t="s">
        <v>1428</v>
      </c>
      <c r="J135" s="92">
        <v>50</v>
      </c>
      <c r="K135" s="134"/>
    </row>
    <row r="136" spans="2:11" s="1" customFormat="1" ht="15" customHeight="1">
      <c r="B136" s="132"/>
      <c r="C136" s="92" t="s">
        <v>1453</v>
      </c>
      <c r="D136" s="92"/>
      <c r="E136" s="92"/>
      <c r="F136" s="112" t="s">
        <v>1432</v>
      </c>
      <c r="G136" s="92"/>
      <c r="H136" s="92" t="s">
        <v>1466</v>
      </c>
      <c r="I136" s="92" t="s">
        <v>1428</v>
      </c>
      <c r="J136" s="92">
        <v>50</v>
      </c>
      <c r="K136" s="134"/>
    </row>
    <row r="137" spans="2:11" s="1" customFormat="1" ht="15" customHeight="1">
      <c r="B137" s="132"/>
      <c r="C137" s="92" t="s">
        <v>1454</v>
      </c>
      <c r="D137" s="92"/>
      <c r="E137" s="92"/>
      <c r="F137" s="112" t="s">
        <v>1432</v>
      </c>
      <c r="G137" s="92"/>
      <c r="H137" s="92" t="s">
        <v>1479</v>
      </c>
      <c r="I137" s="92" t="s">
        <v>1428</v>
      </c>
      <c r="J137" s="92">
        <v>255</v>
      </c>
      <c r="K137" s="134"/>
    </row>
    <row r="138" spans="2:11" s="1" customFormat="1" ht="15" customHeight="1">
      <c r="B138" s="132"/>
      <c r="C138" s="92" t="s">
        <v>1456</v>
      </c>
      <c r="D138" s="92"/>
      <c r="E138" s="92"/>
      <c r="F138" s="112" t="s">
        <v>1426</v>
      </c>
      <c r="G138" s="92"/>
      <c r="H138" s="92" t="s">
        <v>1480</v>
      </c>
      <c r="I138" s="92" t="s">
        <v>1458</v>
      </c>
      <c r="J138" s="92"/>
      <c r="K138" s="134"/>
    </row>
    <row r="139" spans="2:11" s="1" customFormat="1" ht="15" customHeight="1">
      <c r="B139" s="132"/>
      <c r="C139" s="92" t="s">
        <v>1459</v>
      </c>
      <c r="D139" s="92"/>
      <c r="E139" s="92"/>
      <c r="F139" s="112" t="s">
        <v>1426</v>
      </c>
      <c r="G139" s="92"/>
      <c r="H139" s="92" t="s">
        <v>1481</v>
      </c>
      <c r="I139" s="92" t="s">
        <v>1461</v>
      </c>
      <c r="J139" s="92"/>
      <c r="K139" s="134"/>
    </row>
    <row r="140" spans="2:11" s="1" customFormat="1" ht="15" customHeight="1">
      <c r="B140" s="132"/>
      <c r="C140" s="92" t="s">
        <v>1462</v>
      </c>
      <c r="D140" s="92"/>
      <c r="E140" s="92"/>
      <c r="F140" s="112" t="s">
        <v>1426</v>
      </c>
      <c r="G140" s="92"/>
      <c r="H140" s="92" t="s">
        <v>1462</v>
      </c>
      <c r="I140" s="92" t="s">
        <v>1461</v>
      </c>
      <c r="J140" s="92"/>
      <c r="K140" s="134"/>
    </row>
    <row r="141" spans="2:11" s="1" customFormat="1" ht="15" customHeight="1">
      <c r="B141" s="132"/>
      <c r="C141" s="92" t="s">
        <v>36</v>
      </c>
      <c r="D141" s="92"/>
      <c r="E141" s="92"/>
      <c r="F141" s="112" t="s">
        <v>1426</v>
      </c>
      <c r="G141" s="92"/>
      <c r="H141" s="92" t="s">
        <v>1482</v>
      </c>
      <c r="I141" s="92" t="s">
        <v>1461</v>
      </c>
      <c r="J141" s="92"/>
      <c r="K141" s="134"/>
    </row>
    <row r="142" spans="2:11" s="1" customFormat="1" ht="15" customHeight="1">
      <c r="B142" s="132"/>
      <c r="C142" s="92" t="s">
        <v>1483</v>
      </c>
      <c r="D142" s="92"/>
      <c r="E142" s="92"/>
      <c r="F142" s="112" t="s">
        <v>1426</v>
      </c>
      <c r="G142" s="92"/>
      <c r="H142" s="92" t="s">
        <v>1484</v>
      </c>
      <c r="I142" s="92" t="s">
        <v>1461</v>
      </c>
      <c r="J142" s="92"/>
      <c r="K142" s="134"/>
    </row>
    <row r="143" spans="2:11" s="1" customFormat="1" ht="15" customHeight="1">
      <c r="B143" s="135"/>
      <c r="C143" s="136"/>
      <c r="D143" s="136"/>
      <c r="E143" s="136"/>
      <c r="F143" s="136"/>
      <c r="G143" s="136"/>
      <c r="H143" s="136"/>
      <c r="I143" s="136"/>
      <c r="J143" s="136"/>
      <c r="K143" s="137"/>
    </row>
    <row r="144" spans="2:11" s="1" customFormat="1" ht="18.75" customHeight="1">
      <c r="B144" s="89"/>
      <c r="C144" s="89"/>
      <c r="D144" s="89"/>
      <c r="E144" s="89"/>
      <c r="F144" s="124"/>
      <c r="G144" s="89"/>
      <c r="H144" s="89"/>
      <c r="I144" s="89"/>
      <c r="J144" s="89"/>
      <c r="K144" s="89"/>
    </row>
    <row r="145" spans="2:11" s="1" customFormat="1" ht="18.75" customHeight="1">
      <c r="B145" s="99"/>
      <c r="C145" s="99"/>
      <c r="D145" s="99"/>
      <c r="E145" s="99"/>
      <c r="F145" s="99"/>
      <c r="G145" s="99"/>
      <c r="H145" s="99"/>
      <c r="I145" s="99"/>
      <c r="J145" s="99"/>
      <c r="K145" s="99"/>
    </row>
    <row r="146" spans="2:11" s="1" customFormat="1" ht="7.5" customHeight="1">
      <c r="B146" s="100"/>
      <c r="C146" s="101"/>
      <c r="D146" s="101"/>
      <c r="E146" s="101"/>
      <c r="F146" s="101"/>
      <c r="G146" s="101"/>
      <c r="H146" s="101"/>
      <c r="I146" s="101"/>
      <c r="J146" s="101"/>
      <c r="K146" s="102"/>
    </row>
    <row r="147" spans="2:11" s="1" customFormat="1" ht="45" customHeight="1">
      <c r="B147" s="103"/>
      <c r="C147" s="358" t="s">
        <v>1485</v>
      </c>
      <c r="D147" s="358"/>
      <c r="E147" s="358"/>
      <c r="F147" s="358"/>
      <c r="G147" s="358"/>
      <c r="H147" s="358"/>
      <c r="I147" s="358"/>
      <c r="J147" s="358"/>
      <c r="K147" s="104"/>
    </row>
    <row r="148" spans="2:11" s="1" customFormat="1" ht="17.25" customHeight="1">
      <c r="B148" s="103"/>
      <c r="C148" s="105" t="s">
        <v>1420</v>
      </c>
      <c r="D148" s="105"/>
      <c r="E148" s="105"/>
      <c r="F148" s="105" t="s">
        <v>1421</v>
      </c>
      <c r="G148" s="106"/>
      <c r="H148" s="105" t="s">
        <v>52</v>
      </c>
      <c r="I148" s="105" t="s">
        <v>55</v>
      </c>
      <c r="J148" s="105" t="s">
        <v>1422</v>
      </c>
      <c r="K148" s="104"/>
    </row>
    <row r="149" spans="2:11" s="1" customFormat="1" ht="17.25" customHeight="1">
      <c r="B149" s="103"/>
      <c r="C149" s="107" t="s">
        <v>1423</v>
      </c>
      <c r="D149" s="107"/>
      <c r="E149" s="107"/>
      <c r="F149" s="108" t="s">
        <v>1424</v>
      </c>
      <c r="G149" s="109"/>
      <c r="H149" s="107"/>
      <c r="I149" s="107"/>
      <c r="J149" s="107" t="s">
        <v>1425</v>
      </c>
      <c r="K149" s="104"/>
    </row>
    <row r="150" spans="2:11" s="1" customFormat="1" ht="5.25" customHeight="1">
      <c r="B150" s="113"/>
      <c r="C150" s="110"/>
      <c r="D150" s="110"/>
      <c r="E150" s="110"/>
      <c r="F150" s="110"/>
      <c r="G150" s="111"/>
      <c r="H150" s="110"/>
      <c r="I150" s="110"/>
      <c r="J150" s="110"/>
      <c r="K150" s="134"/>
    </row>
    <row r="151" spans="2:11" s="1" customFormat="1" ht="15" customHeight="1">
      <c r="B151" s="113"/>
      <c r="C151" s="138" t="s">
        <v>1429</v>
      </c>
      <c r="D151" s="92"/>
      <c r="E151" s="92"/>
      <c r="F151" s="139" t="s">
        <v>1426</v>
      </c>
      <c r="G151" s="92"/>
      <c r="H151" s="138" t="s">
        <v>1466</v>
      </c>
      <c r="I151" s="138" t="s">
        <v>1428</v>
      </c>
      <c r="J151" s="138">
        <v>120</v>
      </c>
      <c r="K151" s="134"/>
    </row>
    <row r="152" spans="2:11" s="1" customFormat="1" ht="15" customHeight="1">
      <c r="B152" s="113"/>
      <c r="C152" s="138" t="s">
        <v>1475</v>
      </c>
      <c r="D152" s="92"/>
      <c r="E152" s="92"/>
      <c r="F152" s="139" t="s">
        <v>1426</v>
      </c>
      <c r="G152" s="92"/>
      <c r="H152" s="138" t="s">
        <v>1486</v>
      </c>
      <c r="I152" s="138" t="s">
        <v>1428</v>
      </c>
      <c r="J152" s="138" t="s">
        <v>1477</v>
      </c>
      <c r="K152" s="134"/>
    </row>
    <row r="153" spans="2:11" s="1" customFormat="1" ht="15" customHeight="1">
      <c r="B153" s="113"/>
      <c r="C153" s="138" t="s">
        <v>1374</v>
      </c>
      <c r="D153" s="92"/>
      <c r="E153" s="92"/>
      <c r="F153" s="139" t="s">
        <v>1426</v>
      </c>
      <c r="G153" s="92"/>
      <c r="H153" s="138" t="s">
        <v>1487</v>
      </c>
      <c r="I153" s="138" t="s">
        <v>1428</v>
      </c>
      <c r="J153" s="138" t="s">
        <v>1477</v>
      </c>
      <c r="K153" s="134"/>
    </row>
    <row r="154" spans="2:11" s="1" customFormat="1" ht="15" customHeight="1">
      <c r="B154" s="113"/>
      <c r="C154" s="138" t="s">
        <v>1431</v>
      </c>
      <c r="D154" s="92"/>
      <c r="E154" s="92"/>
      <c r="F154" s="139" t="s">
        <v>1432</v>
      </c>
      <c r="G154" s="92"/>
      <c r="H154" s="138" t="s">
        <v>1466</v>
      </c>
      <c r="I154" s="138" t="s">
        <v>1428</v>
      </c>
      <c r="J154" s="138">
        <v>50</v>
      </c>
      <c r="K154" s="134"/>
    </row>
    <row r="155" spans="2:11" s="1" customFormat="1" ht="15" customHeight="1">
      <c r="B155" s="113"/>
      <c r="C155" s="138" t="s">
        <v>1434</v>
      </c>
      <c r="D155" s="92"/>
      <c r="E155" s="92"/>
      <c r="F155" s="139" t="s">
        <v>1426</v>
      </c>
      <c r="G155" s="92"/>
      <c r="H155" s="138" t="s">
        <v>1466</v>
      </c>
      <c r="I155" s="138" t="s">
        <v>1436</v>
      </c>
      <c r="J155" s="138"/>
      <c r="K155" s="134"/>
    </row>
    <row r="156" spans="2:11" s="1" customFormat="1" ht="15" customHeight="1">
      <c r="B156" s="113"/>
      <c r="C156" s="138" t="s">
        <v>1445</v>
      </c>
      <c r="D156" s="92"/>
      <c r="E156" s="92"/>
      <c r="F156" s="139" t="s">
        <v>1432</v>
      </c>
      <c r="G156" s="92"/>
      <c r="H156" s="138" t="s">
        <v>1466</v>
      </c>
      <c r="I156" s="138" t="s">
        <v>1428</v>
      </c>
      <c r="J156" s="138">
        <v>50</v>
      </c>
      <c r="K156" s="134"/>
    </row>
    <row r="157" spans="2:11" s="1" customFormat="1" ht="15" customHeight="1">
      <c r="B157" s="113"/>
      <c r="C157" s="138" t="s">
        <v>1453</v>
      </c>
      <c r="D157" s="92"/>
      <c r="E157" s="92"/>
      <c r="F157" s="139" t="s">
        <v>1432</v>
      </c>
      <c r="G157" s="92"/>
      <c r="H157" s="138" t="s">
        <v>1466</v>
      </c>
      <c r="I157" s="138" t="s">
        <v>1428</v>
      </c>
      <c r="J157" s="138">
        <v>50</v>
      </c>
      <c r="K157" s="134"/>
    </row>
    <row r="158" spans="2:11" s="1" customFormat="1" ht="15" customHeight="1">
      <c r="B158" s="113"/>
      <c r="C158" s="138" t="s">
        <v>1451</v>
      </c>
      <c r="D158" s="92"/>
      <c r="E158" s="92"/>
      <c r="F158" s="139" t="s">
        <v>1432</v>
      </c>
      <c r="G158" s="92"/>
      <c r="H158" s="138" t="s">
        <v>1466</v>
      </c>
      <c r="I158" s="138" t="s">
        <v>1428</v>
      </c>
      <c r="J158" s="138">
        <v>50</v>
      </c>
      <c r="K158" s="134"/>
    </row>
    <row r="159" spans="2:11" s="1" customFormat="1" ht="15" customHeight="1">
      <c r="B159" s="113"/>
      <c r="C159" s="138" t="s">
        <v>97</v>
      </c>
      <c r="D159" s="92"/>
      <c r="E159" s="92"/>
      <c r="F159" s="139" t="s">
        <v>1426</v>
      </c>
      <c r="G159" s="92"/>
      <c r="H159" s="138" t="s">
        <v>1488</v>
      </c>
      <c r="I159" s="138" t="s">
        <v>1428</v>
      </c>
      <c r="J159" s="138" t="s">
        <v>1489</v>
      </c>
      <c r="K159" s="134"/>
    </row>
    <row r="160" spans="2:11" s="1" customFormat="1" ht="15" customHeight="1">
      <c r="B160" s="113"/>
      <c r="C160" s="138" t="s">
        <v>1490</v>
      </c>
      <c r="D160" s="92"/>
      <c r="E160" s="92"/>
      <c r="F160" s="139" t="s">
        <v>1426</v>
      </c>
      <c r="G160" s="92"/>
      <c r="H160" s="138" t="s">
        <v>1491</v>
      </c>
      <c r="I160" s="138" t="s">
        <v>1461</v>
      </c>
      <c r="J160" s="138"/>
      <c r="K160" s="134"/>
    </row>
    <row r="161" spans="2:11" s="1" customFormat="1" ht="15" customHeight="1">
      <c r="B161" s="140"/>
      <c r="C161" s="122"/>
      <c r="D161" s="122"/>
      <c r="E161" s="122"/>
      <c r="F161" s="122"/>
      <c r="G161" s="122"/>
      <c r="H161" s="122"/>
      <c r="I161" s="122"/>
      <c r="J161" s="122"/>
      <c r="K161" s="141"/>
    </row>
    <row r="162" spans="2:11" s="1" customFormat="1" ht="18.75" customHeight="1">
      <c r="B162" s="89"/>
      <c r="C162" s="92"/>
      <c r="D162" s="92"/>
      <c r="E162" s="92"/>
      <c r="F162" s="112"/>
      <c r="G162" s="92"/>
      <c r="H162" s="92"/>
      <c r="I162" s="92"/>
      <c r="J162" s="92"/>
      <c r="K162" s="89"/>
    </row>
    <row r="163" spans="2:11" s="1" customFormat="1" ht="18.75" customHeight="1">
      <c r="B163" s="99"/>
      <c r="C163" s="99"/>
      <c r="D163" s="99"/>
      <c r="E163" s="99"/>
      <c r="F163" s="99"/>
      <c r="G163" s="99"/>
      <c r="H163" s="99"/>
      <c r="I163" s="99"/>
      <c r="J163" s="99"/>
      <c r="K163" s="99"/>
    </row>
    <row r="164" spans="2:11" s="1" customFormat="1" ht="7.5" customHeight="1">
      <c r="B164" s="81"/>
      <c r="C164" s="82"/>
      <c r="D164" s="82"/>
      <c r="E164" s="82"/>
      <c r="F164" s="82"/>
      <c r="G164" s="82"/>
      <c r="H164" s="82"/>
      <c r="I164" s="82"/>
      <c r="J164" s="82"/>
      <c r="K164" s="83"/>
    </row>
    <row r="165" spans="2:11" s="1" customFormat="1" ht="45" customHeight="1">
      <c r="B165" s="84"/>
      <c r="C165" s="357" t="s">
        <v>1492</v>
      </c>
      <c r="D165" s="357"/>
      <c r="E165" s="357"/>
      <c r="F165" s="357"/>
      <c r="G165" s="357"/>
      <c r="H165" s="357"/>
      <c r="I165" s="357"/>
      <c r="J165" s="357"/>
      <c r="K165" s="85"/>
    </row>
    <row r="166" spans="2:11" s="1" customFormat="1" ht="17.25" customHeight="1">
      <c r="B166" s="84"/>
      <c r="C166" s="105" t="s">
        <v>1420</v>
      </c>
      <c r="D166" s="105"/>
      <c r="E166" s="105"/>
      <c r="F166" s="105" t="s">
        <v>1421</v>
      </c>
      <c r="G166" s="142"/>
      <c r="H166" s="143" t="s">
        <v>52</v>
      </c>
      <c r="I166" s="143" t="s">
        <v>55</v>
      </c>
      <c r="J166" s="105" t="s">
        <v>1422</v>
      </c>
      <c r="K166" s="85"/>
    </row>
    <row r="167" spans="2:11" s="1" customFormat="1" ht="17.25" customHeight="1">
      <c r="B167" s="86"/>
      <c r="C167" s="107" t="s">
        <v>1423</v>
      </c>
      <c r="D167" s="107"/>
      <c r="E167" s="107"/>
      <c r="F167" s="108" t="s">
        <v>1424</v>
      </c>
      <c r="G167" s="144"/>
      <c r="H167" s="145"/>
      <c r="I167" s="145"/>
      <c r="J167" s="107" t="s">
        <v>1425</v>
      </c>
      <c r="K167" s="87"/>
    </row>
    <row r="168" spans="2:11" s="1" customFormat="1" ht="5.25" customHeight="1">
      <c r="B168" s="113"/>
      <c r="C168" s="110"/>
      <c r="D168" s="110"/>
      <c r="E168" s="110"/>
      <c r="F168" s="110"/>
      <c r="G168" s="111"/>
      <c r="H168" s="110"/>
      <c r="I168" s="110"/>
      <c r="J168" s="110"/>
      <c r="K168" s="134"/>
    </row>
    <row r="169" spans="2:11" s="1" customFormat="1" ht="15" customHeight="1">
      <c r="B169" s="113"/>
      <c r="C169" s="92" t="s">
        <v>1429</v>
      </c>
      <c r="D169" s="92"/>
      <c r="E169" s="92"/>
      <c r="F169" s="112" t="s">
        <v>1426</v>
      </c>
      <c r="G169" s="92"/>
      <c r="H169" s="92" t="s">
        <v>1466</v>
      </c>
      <c r="I169" s="92" t="s">
        <v>1428</v>
      </c>
      <c r="J169" s="92">
        <v>120</v>
      </c>
      <c r="K169" s="134"/>
    </row>
    <row r="170" spans="2:11" s="1" customFormat="1" ht="15" customHeight="1">
      <c r="B170" s="113"/>
      <c r="C170" s="92" t="s">
        <v>1475</v>
      </c>
      <c r="D170" s="92"/>
      <c r="E170" s="92"/>
      <c r="F170" s="112" t="s">
        <v>1426</v>
      </c>
      <c r="G170" s="92"/>
      <c r="H170" s="92" t="s">
        <v>1476</v>
      </c>
      <c r="I170" s="92" t="s">
        <v>1428</v>
      </c>
      <c r="J170" s="92" t="s">
        <v>1477</v>
      </c>
      <c r="K170" s="134"/>
    </row>
    <row r="171" spans="2:11" s="1" customFormat="1" ht="15" customHeight="1">
      <c r="B171" s="113"/>
      <c r="C171" s="92" t="s">
        <v>1374</v>
      </c>
      <c r="D171" s="92"/>
      <c r="E171" s="92"/>
      <c r="F171" s="112" t="s">
        <v>1426</v>
      </c>
      <c r="G171" s="92"/>
      <c r="H171" s="92" t="s">
        <v>1493</v>
      </c>
      <c r="I171" s="92" t="s">
        <v>1428</v>
      </c>
      <c r="J171" s="92" t="s">
        <v>1477</v>
      </c>
      <c r="K171" s="134"/>
    </row>
    <row r="172" spans="2:11" s="1" customFormat="1" ht="15" customHeight="1">
      <c r="B172" s="113"/>
      <c r="C172" s="92" t="s">
        <v>1431</v>
      </c>
      <c r="D172" s="92"/>
      <c r="E172" s="92"/>
      <c r="F172" s="112" t="s">
        <v>1432</v>
      </c>
      <c r="G172" s="92"/>
      <c r="H172" s="92" t="s">
        <v>1493</v>
      </c>
      <c r="I172" s="92" t="s">
        <v>1428</v>
      </c>
      <c r="J172" s="92">
        <v>50</v>
      </c>
      <c r="K172" s="134"/>
    </row>
    <row r="173" spans="2:11" s="1" customFormat="1" ht="15" customHeight="1">
      <c r="B173" s="113"/>
      <c r="C173" s="92" t="s">
        <v>1434</v>
      </c>
      <c r="D173" s="92"/>
      <c r="E173" s="92"/>
      <c r="F173" s="112" t="s">
        <v>1426</v>
      </c>
      <c r="G173" s="92"/>
      <c r="H173" s="92" t="s">
        <v>1493</v>
      </c>
      <c r="I173" s="92" t="s">
        <v>1436</v>
      </c>
      <c r="J173" s="92"/>
      <c r="K173" s="134"/>
    </row>
    <row r="174" spans="2:11" s="1" customFormat="1" ht="15" customHeight="1">
      <c r="B174" s="113"/>
      <c r="C174" s="92" t="s">
        <v>1445</v>
      </c>
      <c r="D174" s="92"/>
      <c r="E174" s="92"/>
      <c r="F174" s="112" t="s">
        <v>1432</v>
      </c>
      <c r="G174" s="92"/>
      <c r="H174" s="92" t="s">
        <v>1493</v>
      </c>
      <c r="I174" s="92" t="s">
        <v>1428</v>
      </c>
      <c r="J174" s="92">
        <v>50</v>
      </c>
      <c r="K174" s="134"/>
    </row>
    <row r="175" spans="2:11" s="1" customFormat="1" ht="15" customHeight="1">
      <c r="B175" s="113"/>
      <c r="C175" s="92" t="s">
        <v>1453</v>
      </c>
      <c r="D175" s="92"/>
      <c r="E175" s="92"/>
      <c r="F175" s="112" t="s">
        <v>1432</v>
      </c>
      <c r="G175" s="92"/>
      <c r="H175" s="92" t="s">
        <v>1493</v>
      </c>
      <c r="I175" s="92" t="s">
        <v>1428</v>
      </c>
      <c r="J175" s="92">
        <v>50</v>
      </c>
      <c r="K175" s="134"/>
    </row>
    <row r="176" spans="2:11" s="1" customFormat="1" ht="15" customHeight="1">
      <c r="B176" s="113"/>
      <c r="C176" s="92" t="s">
        <v>1451</v>
      </c>
      <c r="D176" s="92"/>
      <c r="E176" s="92"/>
      <c r="F176" s="112" t="s">
        <v>1432</v>
      </c>
      <c r="G176" s="92"/>
      <c r="H176" s="92" t="s">
        <v>1493</v>
      </c>
      <c r="I176" s="92" t="s">
        <v>1428</v>
      </c>
      <c r="J176" s="92">
        <v>50</v>
      </c>
      <c r="K176" s="134"/>
    </row>
    <row r="177" spans="2:11" s="1" customFormat="1" ht="15" customHeight="1">
      <c r="B177" s="113"/>
      <c r="C177" s="92" t="s">
        <v>123</v>
      </c>
      <c r="D177" s="92"/>
      <c r="E177" s="92"/>
      <c r="F177" s="112" t="s">
        <v>1426</v>
      </c>
      <c r="G177" s="92"/>
      <c r="H177" s="92" t="s">
        <v>1494</v>
      </c>
      <c r="I177" s="92" t="s">
        <v>1495</v>
      </c>
      <c r="J177" s="92"/>
      <c r="K177" s="134"/>
    </row>
    <row r="178" spans="2:11" s="1" customFormat="1" ht="15" customHeight="1">
      <c r="B178" s="113"/>
      <c r="C178" s="92" t="s">
        <v>55</v>
      </c>
      <c r="D178" s="92"/>
      <c r="E178" s="92"/>
      <c r="F178" s="112" t="s">
        <v>1426</v>
      </c>
      <c r="G178" s="92"/>
      <c r="H178" s="92" t="s">
        <v>1496</v>
      </c>
      <c r="I178" s="92" t="s">
        <v>1497</v>
      </c>
      <c r="J178" s="92">
        <v>1</v>
      </c>
      <c r="K178" s="134"/>
    </row>
    <row r="179" spans="2:11" s="1" customFormat="1" ht="15" customHeight="1">
      <c r="B179" s="113"/>
      <c r="C179" s="92" t="s">
        <v>51</v>
      </c>
      <c r="D179" s="92"/>
      <c r="E179" s="92"/>
      <c r="F179" s="112" t="s">
        <v>1426</v>
      </c>
      <c r="G179" s="92"/>
      <c r="H179" s="92" t="s">
        <v>1498</v>
      </c>
      <c r="I179" s="92" t="s">
        <v>1428</v>
      </c>
      <c r="J179" s="92">
        <v>20</v>
      </c>
      <c r="K179" s="134"/>
    </row>
    <row r="180" spans="2:11" s="1" customFormat="1" ht="15" customHeight="1">
      <c r="B180" s="113"/>
      <c r="C180" s="92" t="s">
        <v>52</v>
      </c>
      <c r="D180" s="92"/>
      <c r="E180" s="92"/>
      <c r="F180" s="112" t="s">
        <v>1426</v>
      </c>
      <c r="G180" s="92"/>
      <c r="H180" s="92" t="s">
        <v>1499</v>
      </c>
      <c r="I180" s="92" t="s">
        <v>1428</v>
      </c>
      <c r="J180" s="92">
        <v>255</v>
      </c>
      <c r="K180" s="134"/>
    </row>
    <row r="181" spans="2:11" s="1" customFormat="1" ht="15" customHeight="1">
      <c r="B181" s="113"/>
      <c r="C181" s="92" t="s">
        <v>124</v>
      </c>
      <c r="D181" s="92"/>
      <c r="E181" s="92"/>
      <c r="F181" s="112" t="s">
        <v>1426</v>
      </c>
      <c r="G181" s="92"/>
      <c r="H181" s="92" t="s">
        <v>1390</v>
      </c>
      <c r="I181" s="92" t="s">
        <v>1428</v>
      </c>
      <c r="J181" s="92">
        <v>10</v>
      </c>
      <c r="K181" s="134"/>
    </row>
    <row r="182" spans="2:11" s="1" customFormat="1" ht="15" customHeight="1">
      <c r="B182" s="113"/>
      <c r="C182" s="92" t="s">
        <v>125</v>
      </c>
      <c r="D182" s="92"/>
      <c r="E182" s="92"/>
      <c r="F182" s="112" t="s">
        <v>1426</v>
      </c>
      <c r="G182" s="92"/>
      <c r="H182" s="92" t="s">
        <v>1500</v>
      </c>
      <c r="I182" s="92" t="s">
        <v>1461</v>
      </c>
      <c r="J182" s="92"/>
      <c r="K182" s="134"/>
    </row>
    <row r="183" spans="2:11" s="1" customFormat="1" ht="15" customHeight="1">
      <c r="B183" s="113"/>
      <c r="C183" s="92" t="s">
        <v>1501</v>
      </c>
      <c r="D183" s="92"/>
      <c r="E183" s="92"/>
      <c r="F183" s="112" t="s">
        <v>1426</v>
      </c>
      <c r="G183" s="92"/>
      <c r="H183" s="92" t="s">
        <v>1502</v>
      </c>
      <c r="I183" s="92" t="s">
        <v>1461</v>
      </c>
      <c r="J183" s="92"/>
      <c r="K183" s="134"/>
    </row>
    <row r="184" spans="2:11" s="1" customFormat="1" ht="15" customHeight="1">
      <c r="B184" s="113"/>
      <c r="C184" s="92" t="s">
        <v>1490</v>
      </c>
      <c r="D184" s="92"/>
      <c r="E184" s="92"/>
      <c r="F184" s="112" t="s">
        <v>1426</v>
      </c>
      <c r="G184" s="92"/>
      <c r="H184" s="92" t="s">
        <v>1503</v>
      </c>
      <c r="I184" s="92" t="s">
        <v>1461</v>
      </c>
      <c r="J184" s="92"/>
      <c r="K184" s="134"/>
    </row>
    <row r="185" spans="2:11" s="1" customFormat="1" ht="15" customHeight="1">
      <c r="B185" s="113"/>
      <c r="C185" s="92" t="s">
        <v>127</v>
      </c>
      <c r="D185" s="92"/>
      <c r="E185" s="92"/>
      <c r="F185" s="112" t="s">
        <v>1432</v>
      </c>
      <c r="G185" s="92"/>
      <c r="H185" s="92" t="s">
        <v>1504</v>
      </c>
      <c r="I185" s="92" t="s">
        <v>1428</v>
      </c>
      <c r="J185" s="92">
        <v>50</v>
      </c>
      <c r="K185" s="134"/>
    </row>
    <row r="186" spans="2:11" s="1" customFormat="1" ht="15" customHeight="1">
      <c r="B186" s="113"/>
      <c r="C186" s="92" t="s">
        <v>1505</v>
      </c>
      <c r="D186" s="92"/>
      <c r="E186" s="92"/>
      <c r="F186" s="112" t="s">
        <v>1432</v>
      </c>
      <c r="G186" s="92"/>
      <c r="H186" s="92" t="s">
        <v>1506</v>
      </c>
      <c r="I186" s="92" t="s">
        <v>1507</v>
      </c>
      <c r="J186" s="92"/>
      <c r="K186" s="134"/>
    </row>
    <row r="187" spans="2:11" s="1" customFormat="1" ht="15" customHeight="1">
      <c r="B187" s="113"/>
      <c r="C187" s="92" t="s">
        <v>1508</v>
      </c>
      <c r="D187" s="92"/>
      <c r="E187" s="92"/>
      <c r="F187" s="112" t="s">
        <v>1432</v>
      </c>
      <c r="G187" s="92"/>
      <c r="H187" s="92" t="s">
        <v>1509</v>
      </c>
      <c r="I187" s="92" t="s">
        <v>1507</v>
      </c>
      <c r="J187" s="92"/>
      <c r="K187" s="134"/>
    </row>
    <row r="188" spans="2:11" s="1" customFormat="1" ht="15" customHeight="1">
      <c r="B188" s="113"/>
      <c r="C188" s="92" t="s">
        <v>1510</v>
      </c>
      <c r="D188" s="92"/>
      <c r="E188" s="92"/>
      <c r="F188" s="112" t="s">
        <v>1432</v>
      </c>
      <c r="G188" s="92"/>
      <c r="H188" s="92" t="s">
        <v>1511</v>
      </c>
      <c r="I188" s="92" t="s">
        <v>1507</v>
      </c>
      <c r="J188" s="92"/>
      <c r="K188" s="134"/>
    </row>
    <row r="189" spans="2:11" s="1" customFormat="1" ht="15" customHeight="1">
      <c r="B189" s="113"/>
      <c r="C189" s="146" t="s">
        <v>1512</v>
      </c>
      <c r="D189" s="92"/>
      <c r="E189" s="92"/>
      <c r="F189" s="112" t="s">
        <v>1432</v>
      </c>
      <c r="G189" s="92"/>
      <c r="H189" s="92" t="s">
        <v>1513</v>
      </c>
      <c r="I189" s="92" t="s">
        <v>1514</v>
      </c>
      <c r="J189" s="147" t="s">
        <v>1515</v>
      </c>
      <c r="K189" s="134"/>
    </row>
    <row r="190" spans="2:11" s="1" customFormat="1" ht="15" customHeight="1">
      <c r="B190" s="113"/>
      <c r="C190" s="98" t="s">
        <v>40</v>
      </c>
      <c r="D190" s="92"/>
      <c r="E190" s="92"/>
      <c r="F190" s="112" t="s">
        <v>1426</v>
      </c>
      <c r="G190" s="92"/>
      <c r="H190" s="89" t="s">
        <v>1516</v>
      </c>
      <c r="I190" s="92" t="s">
        <v>1517</v>
      </c>
      <c r="J190" s="92"/>
      <c r="K190" s="134"/>
    </row>
    <row r="191" spans="2:11" s="1" customFormat="1" ht="15" customHeight="1">
      <c r="B191" s="113"/>
      <c r="C191" s="98" t="s">
        <v>1518</v>
      </c>
      <c r="D191" s="92"/>
      <c r="E191" s="92"/>
      <c r="F191" s="112" t="s">
        <v>1426</v>
      </c>
      <c r="G191" s="92"/>
      <c r="H191" s="92" t="s">
        <v>1519</v>
      </c>
      <c r="I191" s="92" t="s">
        <v>1461</v>
      </c>
      <c r="J191" s="92"/>
      <c r="K191" s="134"/>
    </row>
    <row r="192" spans="2:11" s="1" customFormat="1" ht="15" customHeight="1">
      <c r="B192" s="113"/>
      <c r="C192" s="98" t="s">
        <v>1520</v>
      </c>
      <c r="D192" s="92"/>
      <c r="E192" s="92"/>
      <c r="F192" s="112" t="s">
        <v>1426</v>
      </c>
      <c r="G192" s="92"/>
      <c r="H192" s="92" t="s">
        <v>1521</v>
      </c>
      <c r="I192" s="92" t="s">
        <v>1461</v>
      </c>
      <c r="J192" s="92"/>
      <c r="K192" s="134"/>
    </row>
    <row r="193" spans="2:11" s="1" customFormat="1" ht="15" customHeight="1">
      <c r="B193" s="113"/>
      <c r="C193" s="98" t="s">
        <v>1522</v>
      </c>
      <c r="D193" s="92"/>
      <c r="E193" s="92"/>
      <c r="F193" s="112" t="s">
        <v>1432</v>
      </c>
      <c r="G193" s="92"/>
      <c r="H193" s="92" t="s">
        <v>1523</v>
      </c>
      <c r="I193" s="92" t="s">
        <v>1461</v>
      </c>
      <c r="J193" s="92"/>
      <c r="K193" s="134"/>
    </row>
    <row r="194" spans="2:11" s="1" customFormat="1" ht="15" customHeight="1">
      <c r="B194" s="140"/>
      <c r="C194" s="148"/>
      <c r="D194" s="122"/>
      <c r="E194" s="122"/>
      <c r="F194" s="122"/>
      <c r="G194" s="122"/>
      <c r="H194" s="122"/>
      <c r="I194" s="122"/>
      <c r="J194" s="122"/>
      <c r="K194" s="141"/>
    </row>
    <row r="195" spans="2:11" s="1" customFormat="1" ht="18.75" customHeight="1">
      <c r="B195" s="89"/>
      <c r="C195" s="92"/>
      <c r="D195" s="92"/>
      <c r="E195" s="92"/>
      <c r="F195" s="112"/>
      <c r="G195" s="92"/>
      <c r="H195" s="92"/>
      <c r="I195" s="92"/>
      <c r="J195" s="92"/>
      <c r="K195" s="89"/>
    </row>
    <row r="196" spans="2:11" s="1" customFormat="1" ht="18.75" customHeight="1">
      <c r="B196" s="89"/>
      <c r="C196" s="92"/>
      <c r="D196" s="92"/>
      <c r="E196" s="92"/>
      <c r="F196" s="112"/>
      <c r="G196" s="92"/>
      <c r="H196" s="92"/>
      <c r="I196" s="92"/>
      <c r="J196" s="92"/>
      <c r="K196" s="89"/>
    </row>
    <row r="197" spans="2:11" s="1" customFormat="1" ht="18.75" customHeight="1">
      <c r="B197" s="99"/>
      <c r="C197" s="99"/>
      <c r="D197" s="99"/>
      <c r="E197" s="99"/>
      <c r="F197" s="99"/>
      <c r="G197" s="99"/>
      <c r="H197" s="99"/>
      <c r="I197" s="99"/>
      <c r="J197" s="99"/>
      <c r="K197" s="99"/>
    </row>
    <row r="198" spans="2:11" s="1" customFormat="1" ht="12">
      <c r="B198" s="81"/>
      <c r="C198" s="82"/>
      <c r="D198" s="82"/>
      <c r="E198" s="82"/>
      <c r="F198" s="82"/>
      <c r="G198" s="82"/>
      <c r="H198" s="82"/>
      <c r="I198" s="82"/>
      <c r="J198" s="82"/>
      <c r="K198" s="83"/>
    </row>
    <row r="199" spans="2:11" s="1" customFormat="1" ht="22.2">
      <c r="B199" s="84"/>
      <c r="C199" s="357" t="s">
        <v>1524</v>
      </c>
      <c r="D199" s="357"/>
      <c r="E199" s="357"/>
      <c r="F199" s="357"/>
      <c r="G199" s="357"/>
      <c r="H199" s="357"/>
      <c r="I199" s="357"/>
      <c r="J199" s="357"/>
      <c r="K199" s="85"/>
    </row>
    <row r="200" spans="2:11" s="1" customFormat="1" ht="25.5" customHeight="1">
      <c r="B200" s="84"/>
      <c r="C200" s="149" t="s">
        <v>1525</v>
      </c>
      <c r="D200" s="149"/>
      <c r="E200" s="149"/>
      <c r="F200" s="149" t="s">
        <v>1526</v>
      </c>
      <c r="G200" s="150"/>
      <c r="H200" s="356" t="s">
        <v>1527</v>
      </c>
      <c r="I200" s="356"/>
      <c r="J200" s="356"/>
      <c r="K200" s="85"/>
    </row>
    <row r="201" spans="2:11" s="1" customFormat="1" ht="5.25" customHeight="1">
      <c r="B201" s="113"/>
      <c r="C201" s="110"/>
      <c r="D201" s="110"/>
      <c r="E201" s="110"/>
      <c r="F201" s="110"/>
      <c r="G201" s="92"/>
      <c r="H201" s="110"/>
      <c r="I201" s="110"/>
      <c r="J201" s="110"/>
      <c r="K201" s="134"/>
    </row>
    <row r="202" spans="2:11" s="1" customFormat="1" ht="15" customHeight="1">
      <c r="B202" s="113"/>
      <c r="C202" s="92" t="s">
        <v>1517</v>
      </c>
      <c r="D202" s="92"/>
      <c r="E202" s="92"/>
      <c r="F202" s="112" t="s">
        <v>41</v>
      </c>
      <c r="G202" s="92"/>
      <c r="H202" s="355" t="s">
        <v>1528</v>
      </c>
      <c r="I202" s="355"/>
      <c r="J202" s="355"/>
      <c r="K202" s="134"/>
    </row>
    <row r="203" spans="2:11" s="1" customFormat="1" ht="15" customHeight="1">
      <c r="B203" s="113"/>
      <c r="C203" s="119"/>
      <c r="D203" s="92"/>
      <c r="E203" s="92"/>
      <c r="F203" s="112" t="s">
        <v>42</v>
      </c>
      <c r="G203" s="92"/>
      <c r="H203" s="355" t="s">
        <v>1529</v>
      </c>
      <c r="I203" s="355"/>
      <c r="J203" s="355"/>
      <c r="K203" s="134"/>
    </row>
    <row r="204" spans="2:11" s="1" customFormat="1" ht="15" customHeight="1">
      <c r="B204" s="113"/>
      <c r="C204" s="119"/>
      <c r="D204" s="92"/>
      <c r="E204" s="92"/>
      <c r="F204" s="112" t="s">
        <v>45</v>
      </c>
      <c r="G204" s="92"/>
      <c r="H204" s="355" t="s">
        <v>1530</v>
      </c>
      <c r="I204" s="355"/>
      <c r="J204" s="355"/>
      <c r="K204" s="134"/>
    </row>
    <row r="205" spans="2:11" s="1" customFormat="1" ht="15" customHeight="1">
      <c r="B205" s="113"/>
      <c r="C205" s="92"/>
      <c r="D205" s="92"/>
      <c r="E205" s="92"/>
      <c r="F205" s="112" t="s">
        <v>43</v>
      </c>
      <c r="G205" s="92"/>
      <c r="H205" s="355" t="s">
        <v>1531</v>
      </c>
      <c r="I205" s="355"/>
      <c r="J205" s="355"/>
      <c r="K205" s="134"/>
    </row>
    <row r="206" spans="2:11" s="1" customFormat="1" ht="15" customHeight="1">
      <c r="B206" s="113"/>
      <c r="C206" s="92"/>
      <c r="D206" s="92"/>
      <c r="E206" s="92"/>
      <c r="F206" s="112" t="s">
        <v>44</v>
      </c>
      <c r="G206" s="92"/>
      <c r="H206" s="355" t="s">
        <v>1532</v>
      </c>
      <c r="I206" s="355"/>
      <c r="J206" s="355"/>
      <c r="K206" s="134"/>
    </row>
    <row r="207" spans="2:11" s="1" customFormat="1" ht="15" customHeight="1">
      <c r="B207" s="113"/>
      <c r="C207" s="92"/>
      <c r="D207" s="92"/>
      <c r="E207" s="92"/>
      <c r="F207" s="112"/>
      <c r="G207" s="92"/>
      <c r="H207" s="92"/>
      <c r="I207" s="92"/>
      <c r="J207" s="92"/>
      <c r="K207" s="134"/>
    </row>
    <row r="208" spans="2:11" s="1" customFormat="1" ht="15" customHeight="1">
      <c r="B208" s="113"/>
      <c r="C208" s="92" t="s">
        <v>1473</v>
      </c>
      <c r="D208" s="92"/>
      <c r="E208" s="92"/>
      <c r="F208" s="112" t="s">
        <v>77</v>
      </c>
      <c r="G208" s="92"/>
      <c r="H208" s="355" t="s">
        <v>1533</v>
      </c>
      <c r="I208" s="355"/>
      <c r="J208" s="355"/>
      <c r="K208" s="134"/>
    </row>
    <row r="209" spans="2:11" s="1" customFormat="1" ht="15" customHeight="1">
      <c r="B209" s="113"/>
      <c r="C209" s="119"/>
      <c r="D209" s="92"/>
      <c r="E209" s="92"/>
      <c r="F209" s="112" t="s">
        <v>1368</v>
      </c>
      <c r="G209" s="92"/>
      <c r="H209" s="355" t="s">
        <v>1369</v>
      </c>
      <c r="I209" s="355"/>
      <c r="J209" s="355"/>
      <c r="K209" s="134"/>
    </row>
    <row r="210" spans="2:11" s="1" customFormat="1" ht="15" customHeight="1">
      <c r="B210" s="113"/>
      <c r="C210" s="92"/>
      <c r="D210" s="92"/>
      <c r="E210" s="92"/>
      <c r="F210" s="112" t="s">
        <v>1366</v>
      </c>
      <c r="G210" s="92"/>
      <c r="H210" s="355" t="s">
        <v>1534</v>
      </c>
      <c r="I210" s="355"/>
      <c r="J210" s="355"/>
      <c r="K210" s="134"/>
    </row>
    <row r="211" spans="2:11" s="1" customFormat="1" ht="15" customHeight="1">
      <c r="B211" s="151"/>
      <c r="C211" s="119"/>
      <c r="D211" s="119"/>
      <c r="E211" s="119"/>
      <c r="F211" s="112" t="s">
        <v>1370</v>
      </c>
      <c r="G211" s="98"/>
      <c r="H211" s="354" t="s">
        <v>1371</v>
      </c>
      <c r="I211" s="354"/>
      <c r="J211" s="354"/>
      <c r="K211" s="152"/>
    </row>
    <row r="212" spans="2:11" s="1" customFormat="1" ht="15" customHeight="1">
      <c r="B212" s="151"/>
      <c r="C212" s="119"/>
      <c r="D212" s="119"/>
      <c r="E212" s="119"/>
      <c r="F212" s="112" t="s">
        <v>1372</v>
      </c>
      <c r="G212" s="98"/>
      <c r="H212" s="354" t="s">
        <v>1535</v>
      </c>
      <c r="I212" s="354"/>
      <c r="J212" s="354"/>
      <c r="K212" s="152"/>
    </row>
    <row r="213" spans="2:11" s="1" customFormat="1" ht="15" customHeight="1">
      <c r="B213" s="151"/>
      <c r="C213" s="119"/>
      <c r="D213" s="119"/>
      <c r="E213" s="119"/>
      <c r="F213" s="153"/>
      <c r="G213" s="98"/>
      <c r="H213" s="154"/>
      <c r="I213" s="154"/>
      <c r="J213" s="154"/>
      <c r="K213" s="152"/>
    </row>
    <row r="214" spans="2:11" s="1" customFormat="1" ht="15" customHeight="1">
      <c r="B214" s="151"/>
      <c r="C214" s="92" t="s">
        <v>1497</v>
      </c>
      <c r="D214" s="119"/>
      <c r="E214" s="119"/>
      <c r="F214" s="112">
        <v>1</v>
      </c>
      <c r="G214" s="98"/>
      <c r="H214" s="354" t="s">
        <v>1536</v>
      </c>
      <c r="I214" s="354"/>
      <c r="J214" s="354"/>
      <c r="K214" s="152"/>
    </row>
    <row r="215" spans="2:11" s="1" customFormat="1" ht="15" customHeight="1">
      <c r="B215" s="151"/>
      <c r="C215" s="119"/>
      <c r="D215" s="119"/>
      <c r="E215" s="119"/>
      <c r="F215" s="112">
        <v>2</v>
      </c>
      <c r="G215" s="98"/>
      <c r="H215" s="354" t="s">
        <v>1537</v>
      </c>
      <c r="I215" s="354"/>
      <c r="J215" s="354"/>
      <c r="K215" s="152"/>
    </row>
    <row r="216" spans="2:11" s="1" customFormat="1" ht="15" customHeight="1">
      <c r="B216" s="151"/>
      <c r="C216" s="119"/>
      <c r="D216" s="119"/>
      <c r="E216" s="119"/>
      <c r="F216" s="112">
        <v>3</v>
      </c>
      <c r="G216" s="98"/>
      <c r="H216" s="354" t="s">
        <v>1538</v>
      </c>
      <c r="I216" s="354"/>
      <c r="J216" s="354"/>
      <c r="K216" s="152"/>
    </row>
    <row r="217" spans="2:11" s="1" customFormat="1" ht="15" customHeight="1">
      <c r="B217" s="151"/>
      <c r="C217" s="119"/>
      <c r="D217" s="119"/>
      <c r="E217" s="119"/>
      <c r="F217" s="112">
        <v>4</v>
      </c>
      <c r="G217" s="98"/>
      <c r="H217" s="354" t="s">
        <v>1539</v>
      </c>
      <c r="I217" s="354"/>
      <c r="J217" s="354"/>
      <c r="K217" s="152"/>
    </row>
    <row r="218" spans="2:11" s="1" customFormat="1" ht="12.75" customHeight="1">
      <c r="B218" s="155"/>
      <c r="C218" s="156"/>
      <c r="D218" s="156"/>
      <c r="E218" s="156"/>
      <c r="F218" s="156"/>
      <c r="G218" s="156"/>
      <c r="H218" s="156"/>
      <c r="I218" s="156"/>
      <c r="J218" s="156"/>
      <c r="K218" s="157"/>
    </row>
  </sheetData>
  <sheetProtection formatCells="0" formatColumns="0" formatRows="0" insertColumns="0" insertRows="0" insertHyperlinks="0" deleteColumns="0" deleteRows="0" sort="0" autoFilter="0" pivotTables="0"/>
  <mergeCells count="77">
    <mergeCell ref="C3:J3"/>
    <mergeCell ref="C9:J9"/>
    <mergeCell ref="D11:J11"/>
    <mergeCell ref="D10:J10"/>
    <mergeCell ref="C4:J4"/>
    <mergeCell ref="C6:J6"/>
    <mergeCell ref="C7:J7"/>
    <mergeCell ref="D16:J16"/>
    <mergeCell ref="D17:J17"/>
    <mergeCell ref="F18:J18"/>
    <mergeCell ref="F19:J19"/>
    <mergeCell ref="D15:J15"/>
    <mergeCell ref="C25:J25"/>
    <mergeCell ref="D27:J27"/>
    <mergeCell ref="C26:J26"/>
    <mergeCell ref="F20:J20"/>
    <mergeCell ref="F23:J23"/>
    <mergeCell ref="F21:J21"/>
    <mergeCell ref="F22:J22"/>
    <mergeCell ref="D33:J33"/>
    <mergeCell ref="D34:J34"/>
    <mergeCell ref="D31:J31"/>
    <mergeCell ref="D30:J30"/>
    <mergeCell ref="D28:J28"/>
    <mergeCell ref="G45:J45"/>
    <mergeCell ref="G44:J44"/>
    <mergeCell ref="D35:J35"/>
    <mergeCell ref="G40:J40"/>
    <mergeCell ref="G41:J41"/>
    <mergeCell ref="G42:J42"/>
    <mergeCell ref="G43:J43"/>
    <mergeCell ref="G36:J36"/>
    <mergeCell ref="G37:J37"/>
    <mergeCell ref="G38:J38"/>
    <mergeCell ref="G39:J39"/>
    <mergeCell ref="D59:J59"/>
    <mergeCell ref="D58:J58"/>
    <mergeCell ref="D47:J47"/>
    <mergeCell ref="C52:J52"/>
    <mergeCell ref="C54:J54"/>
    <mergeCell ref="C55:J55"/>
    <mergeCell ref="C57:J57"/>
    <mergeCell ref="D51:J51"/>
    <mergeCell ref="E50:J50"/>
    <mergeCell ref="E49:J49"/>
    <mergeCell ref="E48:J48"/>
    <mergeCell ref="D61:J61"/>
    <mergeCell ref="D62:J62"/>
    <mergeCell ref="D65:J65"/>
    <mergeCell ref="D63:J63"/>
    <mergeCell ref="D60:J60"/>
    <mergeCell ref="D70:J70"/>
    <mergeCell ref="D68:J68"/>
    <mergeCell ref="D67:J67"/>
    <mergeCell ref="D69:J69"/>
    <mergeCell ref="D66:J66"/>
    <mergeCell ref="C165:J165"/>
    <mergeCell ref="C122:J122"/>
    <mergeCell ref="C147:J147"/>
    <mergeCell ref="C102:J102"/>
    <mergeCell ref="C75:J75"/>
    <mergeCell ref="H200:J200"/>
    <mergeCell ref="C199:J199"/>
    <mergeCell ref="H208:J208"/>
    <mergeCell ref="H206:J206"/>
    <mergeCell ref="H204:J204"/>
    <mergeCell ref="H202:J202"/>
    <mergeCell ref="H217:J217"/>
    <mergeCell ref="H210:J210"/>
    <mergeCell ref="H205:J205"/>
    <mergeCell ref="H203:J203"/>
    <mergeCell ref="H214:J214"/>
    <mergeCell ref="H216:J216"/>
    <mergeCell ref="H215:J215"/>
    <mergeCell ref="H212:J212"/>
    <mergeCell ref="H211:J211"/>
    <mergeCell ref="H209:J209"/>
  </mergeCells>
  <pageMargins left="0.59027779999999996" right="0.59027779999999996" top="0.59027779999999996" bottom="0.59027779999999996"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7</vt:i4>
      </vt:variant>
    </vt:vector>
  </HeadingPairs>
  <TitlesOfParts>
    <vt:vector size="11" baseType="lpstr">
      <vt:lpstr>Rekapitulace stavby</vt:lpstr>
      <vt:lpstr>01 - ONN BROUMOV-SNÍŽENÍ ...</vt:lpstr>
      <vt:lpstr>02 - ONN BROUMOV- SNÍŽENÍ...</vt:lpstr>
      <vt:lpstr>Pokyny pro vyplnění</vt:lpstr>
      <vt:lpstr>'01 - ONN BROUMOV-SNÍŽENÍ ...'!Názvy_tisku</vt:lpstr>
      <vt:lpstr>'02 - ONN BROUMOV- SNÍŽENÍ...'!Názvy_tisku</vt:lpstr>
      <vt:lpstr>'Rekapitulace stavby'!Názvy_tisku</vt:lpstr>
      <vt:lpstr>'01 - ONN BROUMOV-SNÍŽENÍ ...'!Oblast_tisku</vt:lpstr>
      <vt:lpstr>'02 - ONN BROUMOV- SNÍŽENÍ...'!Oblast_tisku</vt:lpstr>
      <vt:lpstr>'Pokyny pro vyplnění'!Oblast_tisku</vt:lpstr>
      <vt:lpstr>'Rekapitulace stavby'!Oblast_tisku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DESKTOP-TVFAK1C\Kasper</dc:creator>
  <cp:lastModifiedBy>Michl Miroslav Ing.</cp:lastModifiedBy>
  <dcterms:created xsi:type="dcterms:W3CDTF">2020-01-08T05:01:09Z</dcterms:created>
  <dcterms:modified xsi:type="dcterms:W3CDTF">2020-02-17T13:06:23Z</dcterms:modified>
</cp:coreProperties>
</file>